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21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<sst xmlns="http://schemas.openxmlformats.org/spreadsheetml/2006/main" count="451" uniqueCount="322">
  <si>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</si>
  <si>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</si>
  <si>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</si>
  <si>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</si>
  <si>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</si>
  <si>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</si>
  <si>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</si>
  <si>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</si>
  <si>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</si>
  <si>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</si>
  <si>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</si>
  <si>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</si>
  <si>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</si>
  <si>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</si>
  <si>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</si>
  <si>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</si>
  <si>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</si>
  <si>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</si>
  <si>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</si>
  <si>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</si>
  <si>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</si>
  <si>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</si>
  <si>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</si>
  <si>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</si>
  <si>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</si>
  <si>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</si>
  <si>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</si>
  <si>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</si>
  <si>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</si>
  <si>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</si>
  <si>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</si>
  <si>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</si>
  <si>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</si>
  <si>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</si>
  <si>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</si>
  <si>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</si>
  <si>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</si>
  <si>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</si>
  <si>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</si>
  <si>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</si>
  <si>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</si>
  <si>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</si>
  <si>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</si>
  <si>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</si>
  <si>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</si>
  <si>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</si>
  <si>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</si>
  <si>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</si>
  <si>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</si>
  <si>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</si>
  <si>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</si>
  <si>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</si>
  <si>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</si>
  <si>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</si>
  <si>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</si>
  <si>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</si>
  <si>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</si>
  <si>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</si>
  <si>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</si>
  <si>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</si>
  <si>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</si>
  <si>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</si>
  <si>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</si>
  <si>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</si>
  <si>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</si>
  <si>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</si>
  <si>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</si>
  <si>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</si>
  <si>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</si>
  <si>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</si>
  <si>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</si>
  <si>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</si>
  <si>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</si>
  <si>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</si>
  <si>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</si>
  <si>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</si>
  <si>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</si>
  <si>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</si>
  <si>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</si>
  <si>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</si>
  <si>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</si>
  <si>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</si>
  <si>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</si>
  <si>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</si>
  <si>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</si>
  <si>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</si>
  <si>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</si>
  <si>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</si>
  <si>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</si>
  <si>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</si>
  <si>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</si>
  <si>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</si>
  <si>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</si>
  <si>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</si>
  <si>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</si>
  <si>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</si>
  <si>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</si>
  <si>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</si>
  <si>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</si>
  <si>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</si>
  <si>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</si>
  <si>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</si>
  <si>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</si>
  <si>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</si>
  <si>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</si>
  <si>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</si>
  <si>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</si>
  <si>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</si>
  <si>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</si>
  <si>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</si>
  <si>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</si>
  <si>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</si>
  <si>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</si>
  <si>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</si>
  <si>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</si>
  <si>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</si>
  <si>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</si>
  <si>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</si>
  <si>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</si>
  <si>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</si>
  <si>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</si>
  <si>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</si>
  <si>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</si>
  <si>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</si>
  <si>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</si>
  <si>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</si>
  <si>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</si>
  <si>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</si>
  <si>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</si>
  <si>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</si>
  <si>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</si>
  <si>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</si>
  <si>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</si>
  <si>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</si>
  <si>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</si>
  <si>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</si>
  <si>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</si>
  <si>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</si>
  <si>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</si>
  <si>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</si>
  <si>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</si>
  <si>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</si>
  <si>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</si>
  <si>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</si>
  <si>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</si>
  <si>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</si>
  <si>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</si>
  <si>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</si>
  <si>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</si>
  <si>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</si>
  <si>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</si>
  <si>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</si>
  <si>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</si>
  <si>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</si>
  <si>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</si>
  <si>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</si>
  <si>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</si>
  <si>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</si>
  <si>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</si>
  <si>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</si>
  <si>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</si>
  <si>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</si>
  <si>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</si>
  <si>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</si>
  <si>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</si>
  <si>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</si>
  <si>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</si>
  <si>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</si>
  <si>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</si>
  <si>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</si>
  <si>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</si>
  <si>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</si>
  <si>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</si>
  <si>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</si>
  <si>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</si>
  <si>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</si>
  <si>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</si>
  <si>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</si>
  <si>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</si>
  <si>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</si>
  <si>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</si>
  <si>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</si>
  <si>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</si>
  <si>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</si>
  <si>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</si>
  <si>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</si>
  <si>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</si>
  <si>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</si>
  <si>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</si>
  <si>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</si>
  <si>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</si>
  <si>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</si>
  <si>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</si>
  <si>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</si>
  <si>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</si>
  <si>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</si>
  <si>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</si>
  <si>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</si>
  <si>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</si>
  <si>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</si>
  <si>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</si>
  <si>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</si>
  <si>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</si>
  <si>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</si>
  <si>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</si>
  <si>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</si>
  <si>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</si>
  <si>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</si>
  <si>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</si>
  <si>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</si>
  <si>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</si>
  <si>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</si>
  <si>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</si>
  <si>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</si>
  <si>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</si>
  <si>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</si>
  <si>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</si>
  <si>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</si>
  <si>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</si>
  <si>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</si>
  <si>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</si>
  <si>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</si>
  <si>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</si>
  <si>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</si>
  <si>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 xml:space="preserve">                в том числе: </t>
  </si>
  <si>
    <t xml:space="preserve">                в том числе:</t>
  </si>
  <si>
    <t>департамент культуры и национальной политики Кемеровской области</t>
  </si>
  <si>
    <t>01 января 2018 г.</t>
  </si>
  <si>
    <t>02176921</t>
  </si>
  <si>
    <t>ГУК "КОЦН творчества и досуга"</t>
  </si>
  <si>
    <t>ГОД</t>
  </si>
  <si>
    <t>5</t>
  </si>
  <si>
    <t>01.01.2018</t>
  </si>
  <si>
    <t>3</t>
  </si>
  <si>
    <t>500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</si>
  <si>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</si>
  <si>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</si>
  <si>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</si>
  <si>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</si>
  <si>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</si>
  <si>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</si>
  <si>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</si>
  <si>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</si>
  <si>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</si>
  <si>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</si>
  <si>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</si>
  <si>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</si>
  <si>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</si>
  <si>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</si>
  <si>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</si>
  <si>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</si>
  <si>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</si>
  <si>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</si>
  <si>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</si>
  <si>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</si>
  <si>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</si>
  <si>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</si>
  <si>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</si>
  <si>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</si>
  <si>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</si>
  <si>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</si>
  <si>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</si>
  <si>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</si>
  <si>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</si>
  <si>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</si>
  <si>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</si>
  <si>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</si>
  <si>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</si>
  <si>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</si>
  <si>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</si>
  <si>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</si>
  <si>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</si>
  <si>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</si>
  <si>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</si>
  <si>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</si>
  <si>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</si>
  <si>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</si>
  <si>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</si>
  <si>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</si>
  <si>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</si>
  <si>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</si>
  <si>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</si>
  <si>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</si>
  <si>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</si>
  <si>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</si>
  <si>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</si>
  <si>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</si>
  <si>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</si>
  <si>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</si>
  <si>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</si>
  <si>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</si>
  <si>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</si>
  <si>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</si>
  <si>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</si>
  <si>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</si>
  <si>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</si>
  <si>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</si>
  <si>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перечисления наднациональным организациям и 
                   правительствам 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</si>
  <si>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</si>
  <si>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</si>
  <si>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</si>
  <si>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</si>
  <si>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</si>
  <si>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</si>
  <si>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</si>
  <si>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</si>
  <si>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</si>
  <si>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</si>
  <si>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</si>
  <si>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</si>
  <si>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</si>
  <si>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</si>
  <si>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</si>
  <si>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</si>
  <si>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</si>
  <si>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</si>
  <si>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</si>
  <si>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</si>
  <si>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</si>
  <si>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</si>
  <si>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</si>
  <si>
    <t>32701000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</si>
</sst>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[$-FC19]d\ mmmm\ yyyy\ &quot;г.&quot;"/>
    <numFmt numFmtId="174" formatCode="#,##0.00_ ;\-#,##0.00\ "/>
  </numFmts>
  <fonts count="26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20" borderId="0" xfId="0" applyFont="1" applyFill="1" applyBorder="1" applyAlignment="1">
      <alignment horizontal="left" wrapText="1"/>
    </xf>
    <xf numFmtId="49" fontId="2" fillId="20" borderId="25" xfId="0" applyNumberFormat="1" applyFont="1" applyFill="1" applyBorder="1" applyAlignment="1">
      <alignment horizontal="center"/>
    </xf>
    <xf numFmtId="49" fontId="2" fillId="20" borderId="14" xfId="0" applyNumberFormat="1" applyFont="1" applyFill="1" applyBorder="1" applyAlignment="1">
      <alignment horizontal="center"/>
    </xf>
    <xf numFmtId="49" fontId="2" fillId="20" borderId="17" xfId="0" applyNumberFormat="1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 wrapText="1"/>
    </xf>
    <xf numFmtId="49" fontId="2" fillId="20" borderId="27" xfId="0" applyNumberFormat="1" applyFont="1" applyFill="1" applyBorder="1" applyAlignment="1">
      <alignment horizontal="center"/>
    </xf>
    <xf numFmtId="49" fontId="2" fillId="20" borderId="28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left" wrapText="1"/>
    </xf>
    <xf numFmtId="49" fontId="2" fillId="20" borderId="29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0" fontId="2" fillId="20" borderId="26" xfId="0" applyFont="1" applyFill="1" applyBorder="1" applyAlignment="1">
      <alignment horizontal="left" wrapText="1"/>
    </xf>
    <xf numFmtId="49" fontId="2" fillId="20" borderId="30" xfId="0" applyNumberFormat="1" applyFont="1" applyFill="1" applyBorder="1" applyAlignment="1">
      <alignment horizontal="center"/>
    </xf>
    <xf numFmtId="0" fontId="6" fillId="20" borderId="31" xfId="0" applyFont="1" applyFill="1" applyBorder="1" applyAlignment="1">
      <alignment horizontal="left" wrapText="1"/>
    </xf>
    <xf numFmtId="49" fontId="2" fillId="20" borderId="32" xfId="0" applyNumberFormat="1" applyFont="1" applyFill="1" applyBorder="1" applyAlignment="1">
      <alignment horizontal="center"/>
    </xf>
    <xf numFmtId="49" fontId="2" fillId="20" borderId="18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49" fontId="2" fillId="20" borderId="15" xfId="0" applyNumberFormat="1" applyFont="1" applyFill="1" applyBorder="1" applyAlignment="1">
      <alignment horizontal="center"/>
    </xf>
    <xf numFmtId="0" fontId="2" fillId="20" borderId="0" xfId="0" applyFont="1" applyFill="1" applyAlignment="1">
      <alignment/>
    </xf>
    <xf numFmtId="49" fontId="2" fillId="20" borderId="34" xfId="0" applyNumberFormat="1" applyFont="1" applyFill="1" applyBorder="1" applyAlignment="1">
      <alignment horizontal="center"/>
    </xf>
    <xf numFmtId="49" fontId="2" fillId="20" borderId="35" xfId="0" applyNumberFormat="1" applyFont="1" applyFill="1" applyBorder="1" applyAlignment="1">
      <alignment horizontal="center"/>
    </xf>
    <xf numFmtId="49" fontId="2" fillId="20" borderId="36" xfId="0" applyNumberFormat="1" applyFont="1" applyFill="1" applyBorder="1" applyAlignment="1">
      <alignment horizontal="center"/>
    </xf>
    <xf numFmtId="0" fontId="6" fillId="20" borderId="0" xfId="0" applyFont="1" applyFill="1" applyBorder="1" applyAlignment="1">
      <alignment horizontal="left" wrapText="1"/>
    </xf>
    <xf numFmtId="0" fontId="2" fillId="20" borderId="37" xfId="0" applyFont="1" applyFill="1" applyBorder="1" applyAlignment="1">
      <alignment horizontal="left" wrapText="1"/>
    </xf>
    <xf numFmtId="49" fontId="2" fillId="20" borderId="38" xfId="0" applyNumberFormat="1" applyFont="1" applyFill="1" applyBorder="1" applyAlignment="1">
      <alignment horizontal="center"/>
    </xf>
    <xf numFmtId="49" fontId="2" fillId="20" borderId="39" xfId="0" applyNumberFormat="1" applyFont="1" applyFill="1" applyBorder="1" applyAlignment="1">
      <alignment horizontal="center"/>
    </xf>
    <xf numFmtId="49" fontId="2" fillId="20" borderId="21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7" fillId="20" borderId="26" xfId="0" applyFont="1" applyFill="1" applyBorder="1" applyAlignment="1">
      <alignment horizontal="center" wrapText="1"/>
    </xf>
    <xf numFmtId="0" fontId="5" fillId="20" borderId="31" xfId="0" applyFont="1" applyFill="1" applyBorder="1" applyAlignment="1">
      <alignment horizontal="left" wrapText="1"/>
    </xf>
    <xf numFmtId="0" fontId="2" fillId="20" borderId="18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left" wrapText="1" indent="1"/>
    </xf>
    <xf numFmtId="0" fontId="2" fillId="20" borderId="15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2" fillId="20" borderId="37" xfId="0" applyFont="1" applyFill="1" applyBorder="1" applyAlignment="1">
      <alignment horizontal="left" wrapText="1" indent="5"/>
    </xf>
    <xf numFmtId="0" fontId="2" fillId="20" borderId="40" xfId="0" applyFont="1" applyFill="1" applyBorder="1" applyAlignment="1">
      <alignment horizontal="left" wrapText="1"/>
    </xf>
    <xf numFmtId="49" fontId="2" fillId="20" borderId="23" xfId="0" applyNumberFormat="1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72" fontId="2" fillId="0" borderId="41" xfId="0" applyNumberFormat="1" applyFont="1" applyFill="1" applyBorder="1" applyAlignment="1" applyProtection="1">
      <alignment horizontal="center"/>
      <protection locked="0"/>
    </xf>
    <xf numFmtId="172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>
      <alignment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172" fontId="2" fillId="4" borderId="43" xfId="0" applyNumberFormat="1" applyFont="1" applyFill="1" applyBorder="1" applyAlignment="1">
      <alignment horizontal="right"/>
    </xf>
    <xf numFmtId="172" fontId="2" fillId="20" borderId="20" xfId="0" applyNumberFormat="1" applyFont="1" applyFill="1" applyBorder="1" applyAlignment="1">
      <alignment horizontal="right"/>
    </xf>
    <xf numFmtId="172" fontId="2" fillId="0" borderId="44" xfId="0" applyNumberFormat="1" applyFont="1" applyBorder="1" applyAlignment="1" applyProtection="1">
      <alignment horizontal="right"/>
      <protection locked="0"/>
    </xf>
    <xf numFmtId="172" fontId="2" fillId="20" borderId="19" xfId="0" applyNumberFormat="1" applyFont="1" applyFill="1" applyBorder="1" applyAlignment="1">
      <alignment horizontal="right"/>
    </xf>
    <xf numFmtId="172" fontId="2" fillId="4" borderId="45" xfId="0" applyNumberFormat="1" applyFont="1" applyFill="1" applyBorder="1" applyAlignment="1">
      <alignment horizontal="right"/>
    </xf>
    <xf numFmtId="172" fontId="2" fillId="24" borderId="44" xfId="0" applyNumberFormat="1" applyFont="1" applyFill="1" applyBorder="1" applyAlignment="1">
      <alignment horizontal="right"/>
    </xf>
    <xf numFmtId="172" fontId="2" fillId="20" borderId="14" xfId="0" applyNumberFormat="1" applyFont="1" applyFill="1" applyBorder="1" applyAlignment="1">
      <alignment horizontal="right"/>
    </xf>
    <xf numFmtId="172" fontId="2" fillId="20" borderId="16" xfId="0" applyNumberFormat="1" applyFont="1" applyFill="1" applyBorder="1" applyAlignment="1">
      <alignment horizontal="right"/>
    </xf>
    <xf numFmtId="172" fontId="2" fillId="20" borderId="17" xfId="0" applyNumberFormat="1" applyFont="1" applyFill="1" applyBorder="1" applyAlignment="1">
      <alignment horizontal="right"/>
    </xf>
    <xf numFmtId="172" fontId="2" fillId="20" borderId="46" xfId="0" applyNumberFormat="1" applyFont="1" applyFill="1" applyBorder="1" applyAlignment="1">
      <alignment horizontal="right"/>
    </xf>
    <xf numFmtId="172" fontId="2" fillId="20" borderId="44" xfId="0" applyNumberFormat="1" applyFont="1" applyFill="1" applyBorder="1" applyAlignment="1">
      <alignment horizontal="right"/>
    </xf>
    <xf numFmtId="172" fontId="2" fillId="4" borderId="47" xfId="0" applyNumberFormat="1" applyFont="1" applyFill="1" applyBorder="1" applyAlignment="1">
      <alignment horizontal="right"/>
    </xf>
    <xf numFmtId="172" fontId="2" fillId="24" borderId="20" xfId="0" applyNumberFormat="1" applyFont="1" applyFill="1" applyBorder="1" applyAlignment="1">
      <alignment horizontal="right"/>
    </xf>
    <xf numFmtId="172" fontId="2" fillId="20" borderId="13" xfId="0" applyNumberFormat="1" applyFont="1" applyFill="1" applyBorder="1" applyAlignment="1">
      <alignment horizontal="right"/>
    </xf>
    <xf numFmtId="172" fontId="2" fillId="20" borderId="13" xfId="0" applyNumberFormat="1" applyFont="1" applyFill="1" applyBorder="1" applyAlignment="1" applyProtection="1">
      <alignment horizontal="right"/>
      <protection locked="0"/>
    </xf>
    <xf numFmtId="172" fontId="2" fillId="20" borderId="16" xfId="0" applyNumberFormat="1" applyFont="1" applyFill="1" applyBorder="1" applyAlignment="1" applyProtection="1">
      <alignment horizontal="right"/>
      <protection locked="0"/>
    </xf>
    <xf numFmtId="172" fontId="2" fillId="0" borderId="20" xfId="0" applyNumberFormat="1" applyFont="1" applyBorder="1" applyAlignment="1" applyProtection="1">
      <alignment horizontal="right"/>
      <protection locked="0"/>
    </xf>
    <xf numFmtId="172" fontId="2" fillId="20" borderId="32" xfId="0" applyNumberFormat="1" applyFont="1" applyFill="1" applyBorder="1" applyAlignment="1">
      <alignment horizontal="right"/>
    </xf>
    <xf numFmtId="172" fontId="2" fillId="24" borderId="32" xfId="0" applyNumberFormat="1" applyFont="1" applyFill="1" applyBorder="1" applyAlignment="1">
      <alignment horizontal="right"/>
    </xf>
    <xf numFmtId="172" fontId="2" fillId="0" borderId="19" xfId="0" applyNumberFormat="1" applyFont="1" applyBorder="1" applyAlignment="1" applyProtection="1">
      <alignment horizontal="right"/>
      <protection locked="0"/>
    </xf>
    <xf numFmtId="172" fontId="2" fillId="0" borderId="32" xfId="0" applyNumberFormat="1" applyFont="1" applyBorder="1" applyAlignment="1" applyProtection="1">
      <alignment horizontal="right"/>
      <protection locked="0"/>
    </xf>
    <xf numFmtId="172" fontId="2" fillId="0" borderId="23" xfId="0" applyNumberFormat="1" applyFont="1" applyBorder="1" applyAlignment="1" applyProtection="1">
      <alignment horizontal="right"/>
      <protection locked="0"/>
    </xf>
    <xf numFmtId="172" fontId="2" fillId="4" borderId="48" xfId="0" applyNumberFormat="1" applyFont="1" applyFill="1" applyBorder="1" applyAlignment="1">
      <alignment horizontal="right"/>
    </xf>
    <xf numFmtId="172" fontId="2" fillId="24" borderId="19" xfId="0" applyNumberFormat="1" applyFont="1" applyFill="1" applyBorder="1" applyAlignment="1">
      <alignment horizontal="right"/>
    </xf>
    <xf numFmtId="172" fontId="2" fillId="4" borderId="49" xfId="0" applyNumberFormat="1" applyFont="1" applyFill="1" applyBorder="1" applyAlignment="1">
      <alignment horizontal="right"/>
    </xf>
    <xf numFmtId="172" fontId="2" fillId="0" borderId="16" xfId="0" applyNumberFormat="1" applyFont="1" applyBorder="1" applyAlignment="1" applyProtection="1">
      <alignment horizontal="right"/>
      <protection locked="0"/>
    </xf>
    <xf numFmtId="172" fontId="2" fillId="0" borderId="17" xfId="0" applyNumberFormat="1" applyFont="1" applyBorder="1" applyAlignment="1" applyProtection="1">
      <alignment horizontal="right"/>
      <protection locked="0"/>
    </xf>
    <xf numFmtId="172" fontId="2" fillId="0" borderId="13" xfId="0" applyNumberFormat="1" applyFont="1" applyBorder="1" applyAlignment="1" applyProtection="1">
      <alignment horizontal="right"/>
      <protection locked="0"/>
    </xf>
    <xf numFmtId="172" fontId="2" fillId="0" borderId="14" xfId="0" applyNumberFormat="1" applyFont="1" applyBorder="1" applyAlignment="1" applyProtection="1">
      <alignment horizontal="right"/>
      <protection locked="0"/>
    </xf>
    <xf numFmtId="172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0" borderId="26" xfId="0" applyFont="1" applyFill="1" applyBorder="1" applyAlignment="1">
      <alignment horizontal="left" wrapText="1" indent="1"/>
    </xf>
    <xf numFmtId="172" fontId="2" fillId="0" borderId="32" xfId="0" applyNumberFormat="1" applyFont="1" applyFill="1" applyBorder="1" applyAlignment="1" applyProtection="1">
      <alignment horizontal="right"/>
      <protection locked="0"/>
    </xf>
    <xf numFmtId="172" fontId="2" fillId="0" borderId="44" xfId="0" applyNumberFormat="1" applyFont="1" applyFill="1" applyBorder="1" applyAlignment="1" applyProtection="1">
      <alignment horizontal="right"/>
      <protection locked="0"/>
    </xf>
    <xf numFmtId="172" fontId="2" fillId="0" borderId="24" xfId="0" applyNumberFormat="1" applyFont="1" applyFill="1" applyBorder="1" applyAlignment="1" applyProtection="1">
      <alignment horizontal="right"/>
      <protection locked="0"/>
    </xf>
    <xf numFmtId="0" fontId="2" fillId="20" borderId="0" xfId="0" applyFont="1" applyFill="1" applyBorder="1" applyAlignment="1">
      <alignment horizontal="left" wrapText="1" indent="4"/>
    </xf>
    <xf numFmtId="0" fontId="2" fillId="20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2" fillId="6" borderId="32" xfId="0" applyNumberFormat="1" applyFont="1" applyFill="1" applyBorder="1" applyAlignment="1">
      <alignment horizontal="right"/>
    </xf>
    <xf numFmtId="172" fontId="2" fillId="23" borderId="28" xfId="0" applyNumberFormat="1" applyFont="1" applyFill="1" applyBorder="1" applyAlignment="1">
      <alignment horizontal="right"/>
    </xf>
    <xf numFmtId="172" fontId="2" fillId="23" borderId="14" xfId="0" applyNumberFormat="1" applyFont="1" applyFill="1" applyBorder="1" applyAlignment="1">
      <alignment horizontal="right"/>
    </xf>
    <xf numFmtId="172" fontId="2" fillId="23" borderId="32" xfId="0" applyNumberFormat="1" applyFont="1" applyFill="1" applyBorder="1" applyAlignment="1">
      <alignment horizontal="right"/>
    </xf>
    <xf numFmtId="172" fontId="2" fillId="23" borderId="51" xfId="0" applyNumberFormat="1" applyFont="1" applyFill="1" applyBorder="1" applyAlignment="1">
      <alignment horizontal="right"/>
    </xf>
    <xf numFmtId="172" fontId="2" fillId="7" borderId="52" xfId="0" applyNumberFormat="1" applyFont="1" applyFill="1" applyBorder="1" applyAlignment="1">
      <alignment horizontal="right"/>
    </xf>
    <xf numFmtId="172" fontId="2" fillId="7" borderId="32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20" borderId="44" xfId="0" applyNumberFormat="1" applyFont="1" applyFill="1" applyBorder="1" applyAlignment="1" applyProtection="1">
      <alignment horizontal="right"/>
      <protection/>
    </xf>
    <xf numFmtId="172" fontId="2" fillId="20" borderId="44" xfId="0" applyNumberFormat="1" applyFont="1" applyFill="1" applyBorder="1" applyAlignment="1">
      <alignment horizontal="right"/>
    </xf>
    <xf numFmtId="172" fontId="2" fillId="0" borderId="20" xfId="0" applyNumberFormat="1" applyFont="1" applyFill="1" applyBorder="1" applyAlignment="1" applyProtection="1">
      <alignment horizontal="right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72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5.75390625" style="37" customWidth="1"/>
    <col min="2" max="3" width="5.75390625" style="37" customWidth="1"/>
    <col min="4" max="5" width="18.75390625" style="37" customWidth="1"/>
    <col min="6" max="7" width="18.75390625" style="36" customWidth="1"/>
    <col min="8" max="8" width="9.125" style="1" hidden="1" customWidth="1"/>
    <col min="9" max="9" width="10.25390625" style="1" hidden="1" customWidth="1"/>
    <col min="10" max="16384" width="9.125" style="1" customWidth="1"/>
  </cols>
  <sheetData>
    <row r="1" spans="1:9" ht="15.75">
      <c r="A1" s="159" t="s">
        <v>0</v>
      </c>
      <c r="B1" s="160"/>
      <c r="C1" s="160"/>
      <c r="D1" s="160"/>
      <c r="E1" s="160"/>
      <c r="F1" s="161"/>
      <c r="G1" s="140" t="s">
        <v>1</v>
      </c>
      <c r="H1" s="7"/>
      <c r="I1" s="3" t="s">
        <v>209</v>
      </c>
    </row>
    <row r="2" spans="1:9" ht="15">
      <c r="A2" s="2"/>
      <c r="B2" s="2"/>
      <c r="C2" s="2"/>
      <c r="D2" s="2"/>
      <c r="E2" s="2"/>
      <c r="F2" s="8" t="s">
        <v>171</v>
      </c>
      <c r="G2" s="141" t="s">
        <v>2</v>
      </c>
      <c r="H2" s="7" t="s">
        <v>231</v>
      </c>
      <c r="I2" s="3" t="s">
        <v>208</v>
      </c>
    </row>
    <row r="3" spans="1:9" ht="15">
      <c r="A3" s="4"/>
      <c r="B3" s="3" t="s">
        <v>176</v>
      </c>
      <c r="C3" s="162" t="s">
        <v>227</v>
      </c>
      <c r="D3" s="162"/>
      <c r="E3" s="3"/>
      <c r="F3" s="8" t="s">
        <v>172</v>
      </c>
      <c r="G3" s="132">
        <v>43101</v>
      </c>
      <c r="H3" s="7" t="s">
        <v>234</v>
      </c>
      <c r="I3" s="3" t="s">
        <v>210</v>
      </c>
    </row>
    <row r="4" spans="1:9" ht="15">
      <c r="A4" s="6" t="s">
        <v>177</v>
      </c>
      <c r="B4" s="164" t="s">
        <v>229</v>
      </c>
      <c r="C4" s="164"/>
      <c r="D4" s="164"/>
      <c r="E4" s="164"/>
      <c r="F4" s="8" t="s">
        <v>173</v>
      </c>
      <c r="G4" s="131" t="s">
        <v>228</v>
      </c>
      <c r="H4" s="7" t="s">
        <v>232</v>
      </c>
      <c r="I4" s="3" t="s">
        <v>211</v>
      </c>
    </row>
    <row r="5" spans="1:9" ht="14.25" customHeight="1">
      <c r="A5" s="6" t="s">
        <v>178</v>
      </c>
      <c r="B5" s="165"/>
      <c r="C5" s="165"/>
      <c r="D5" s="165"/>
      <c r="E5" s="165"/>
      <c r="F5" s="8" t="s">
        <v>193</v>
      </c>
      <c r="G5" s="5">
        <v>4205042672</v>
      </c>
      <c r="H5" s="7"/>
      <c r="I5" s="3" t="s">
        <v>212</v>
      </c>
    </row>
    <row r="6" spans="1:9" ht="25.5" customHeight="1">
      <c r="A6" s="6" t="s">
        <v>179</v>
      </c>
      <c r="B6" s="165" t="s">
        <v>226</v>
      </c>
      <c r="C6" s="165"/>
      <c r="D6" s="165"/>
      <c r="E6" s="165"/>
      <c r="F6" s="8" t="s">
        <v>194</v>
      </c>
      <c r="G6" s="130" t="s">
        <v>321</v>
      </c>
      <c r="H6" s="7" t="s">
        <v>233</v>
      </c>
      <c r="I6" s="3" t="s">
        <v>213</v>
      </c>
    </row>
    <row r="7" spans="2:9" ht="15.75" customHeight="1">
      <c r="B7" s="163"/>
      <c r="C7" s="163"/>
      <c r="D7" s="163"/>
      <c r="E7" s="163"/>
      <c r="F7" s="8" t="s">
        <v>173</v>
      </c>
      <c r="G7" s="131"/>
      <c r="H7" s="7"/>
      <c r="I7" s="3" t="s">
        <v>214</v>
      </c>
    </row>
    <row r="8" spans="1:9" ht="15.75" customHeight="1">
      <c r="A8" s="6" t="s">
        <v>180</v>
      </c>
      <c r="B8" s="164"/>
      <c r="C8" s="164"/>
      <c r="D8" s="164"/>
      <c r="E8" s="164"/>
      <c r="F8" s="8" t="s">
        <v>193</v>
      </c>
      <c r="G8" s="131"/>
      <c r="H8" s="7"/>
      <c r="I8" s="3" t="s">
        <v>215</v>
      </c>
    </row>
    <row r="9" spans="1:9" ht="19.5" customHeight="1">
      <c r="A9" s="10" t="s">
        <v>3</v>
      </c>
      <c r="B9"/>
      <c r="C9" s="7"/>
      <c r="D9" s="11"/>
      <c r="E9" s="11"/>
      <c r="F9" s="8" t="s">
        <v>174</v>
      </c>
      <c r="G9" s="9">
        <v>4</v>
      </c>
      <c r="H9" s="7" t="s">
        <v>230</v>
      </c>
      <c r="I9" s="3" t="s">
        <v>216</v>
      </c>
    </row>
    <row r="10" spans="1:9" ht="15.7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7"/>
      <c r="I10" s="3" t="s">
        <v>217</v>
      </c>
    </row>
    <row r="11" spans="1:9" ht="9" customHeight="1">
      <c r="A11" s="11"/>
      <c r="B11" s="11"/>
      <c r="C11" s="11"/>
      <c r="D11" s="11"/>
      <c r="E11" s="11"/>
      <c r="F11" s="11"/>
      <c r="G11" s="11"/>
      <c r="H11" s="7"/>
      <c r="I11" s="3" t="s">
        <v>218</v>
      </c>
    </row>
    <row r="12" spans="1:9" s="3" customFormat="1" ht="12" customHeight="1">
      <c r="A12" s="13"/>
      <c r="B12" s="14" t="s">
        <v>5</v>
      </c>
      <c r="C12" s="155" t="s">
        <v>6</v>
      </c>
      <c r="D12" s="15" t="s">
        <v>7</v>
      </c>
      <c r="E12" s="15" t="s">
        <v>197</v>
      </c>
      <c r="F12" s="16" t="s">
        <v>200</v>
      </c>
      <c r="G12" s="17"/>
      <c r="H12" s="7"/>
      <c r="I12" s="3" t="s">
        <v>219</v>
      </c>
    </row>
    <row r="13" spans="1:9" s="3" customFormat="1" ht="12" customHeight="1">
      <c r="A13" s="18" t="s">
        <v>8</v>
      </c>
      <c r="B13" s="19" t="s">
        <v>9</v>
      </c>
      <c r="C13" s="156"/>
      <c r="D13" s="20" t="s">
        <v>10</v>
      </c>
      <c r="E13" s="20" t="s">
        <v>198</v>
      </c>
      <c r="F13" s="21" t="s">
        <v>201</v>
      </c>
      <c r="G13" s="22" t="s">
        <v>11</v>
      </c>
      <c r="H13" s="7"/>
      <c r="I13" s="3" t="s">
        <v>220</v>
      </c>
    </row>
    <row r="14" spans="1:9" s="3" customFormat="1" ht="12" customHeight="1">
      <c r="A14" s="23"/>
      <c r="B14" s="19" t="s">
        <v>12</v>
      </c>
      <c r="C14" s="157"/>
      <c r="D14" s="24" t="s">
        <v>13</v>
      </c>
      <c r="E14" s="20" t="s">
        <v>199</v>
      </c>
      <c r="F14" s="21" t="s">
        <v>202</v>
      </c>
      <c r="G14" s="22"/>
      <c r="H14" s="7"/>
      <c r="I14" s="3" t="s">
        <v>221</v>
      </c>
    </row>
    <row r="15" spans="1:9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222</v>
      </c>
    </row>
    <row r="16" spans="1:7" s="3" customFormat="1" ht="24">
      <c r="A16" s="42" t="s">
        <v>273</v>
      </c>
      <c r="B16" s="43" t="s">
        <v>16</v>
      </c>
      <c r="C16" s="44" t="s">
        <v>17</v>
      </c>
      <c r="D16" s="146">
        <f>D17+D18+D19+D20+D24+D32+D38</f>
        <v>5792502.06</v>
      </c>
      <c r="E16" s="146">
        <f>E17+E18+E19+E20+E24+E32+E38</f>
        <v>58579915.44</v>
      </c>
      <c r="F16" s="146">
        <f>F17+F18+F19+F20+F24+F32+F38</f>
        <v>3282362.19</v>
      </c>
      <c r="G16" s="100">
        <f>SUM(D16:F16)</f>
        <v>67654779.69</v>
      </c>
    </row>
    <row r="17" spans="1:7" s="3" customFormat="1" ht="12">
      <c r="A17" s="45" t="s">
        <v>272</v>
      </c>
      <c r="B17" s="46" t="s">
        <v>18</v>
      </c>
      <c r="C17" s="47" t="s">
        <v>19</v>
      </c>
      <c r="D17" s="101"/>
      <c r="E17" s="150"/>
      <c r="F17" s="102"/>
      <c r="G17" s="104">
        <f>SUM(D17:F17)</f>
        <v>0</v>
      </c>
    </row>
    <row r="18" spans="1:7" s="3" customFormat="1" ht="12">
      <c r="A18" s="45" t="s">
        <v>274</v>
      </c>
      <c r="B18" s="46" t="s">
        <v>20</v>
      </c>
      <c r="C18" s="47" t="s">
        <v>21</v>
      </c>
      <c r="D18" s="101"/>
      <c r="E18" s="136">
        <v>25853363.74</v>
      </c>
      <c r="F18" s="102">
        <v>2890665.19</v>
      </c>
      <c r="G18" s="104">
        <f>SUM(D18:F18)</f>
        <v>28744028.93</v>
      </c>
    </row>
    <row r="19" spans="1:7" s="3" customFormat="1" ht="24">
      <c r="A19" s="45" t="s">
        <v>275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>
      <c r="A20" s="45" t="s">
        <v>276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75" customHeight="1">
      <c r="A21" s="38" t="s">
        <v>225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277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>
      <c r="A23" s="48" t="s">
        <v>278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>
      <c r="A24" s="45" t="s">
        <v>279</v>
      </c>
      <c r="B24" s="46" t="s">
        <v>31</v>
      </c>
      <c r="C24" s="47" t="s">
        <v>32</v>
      </c>
      <c r="D24" s="152"/>
      <c r="E24" s="136">
        <v>1062551.7</v>
      </c>
      <c r="F24" s="136">
        <v>24482</v>
      </c>
      <c r="G24" s="104">
        <f>SUM(D24:F24)</f>
        <v>1087033.7</v>
      </c>
    </row>
    <row r="25" spans="1:7" s="3" customFormat="1" ht="9.75" customHeight="1">
      <c r="A25" s="38" t="s">
        <v>224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205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>
      <c r="A27" s="139" t="s">
        <v>204</v>
      </c>
      <c r="B27" s="46" t="s">
        <v>35</v>
      </c>
      <c r="C27" s="47" t="s">
        <v>36</v>
      </c>
      <c r="D27" s="112">
        <f>D29</f>
        <v>0</v>
      </c>
      <c r="E27" s="105">
        <f>E29+E30</f>
        <v>1062551.7</v>
      </c>
      <c r="F27" s="105">
        <f>F29+F30</f>
        <v>24482</v>
      </c>
      <c r="G27" s="104">
        <f>SUM(D27:F27)</f>
        <v>1087033.7</v>
      </c>
    </row>
    <row r="28" spans="1:7" s="3" customFormat="1" ht="9.75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280</v>
      </c>
      <c r="B29" s="49" t="s">
        <v>38</v>
      </c>
      <c r="C29" s="47" t="s">
        <v>36</v>
      </c>
      <c r="D29" s="102"/>
      <c r="E29" s="102">
        <v>1062551.7</v>
      </c>
      <c r="F29" s="102">
        <v>24482</v>
      </c>
      <c r="G29" s="111">
        <f>SUM(D29:F29)</f>
        <v>1087033.7</v>
      </c>
    </row>
    <row r="30" spans="1:7" s="3" customFormat="1" ht="11.25">
      <c r="A30" s="48" t="s">
        <v>281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>
      <c r="A31" s="139" t="s">
        <v>206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>
      <c r="A32" s="50" t="s">
        <v>282</v>
      </c>
      <c r="B32" s="46" t="s">
        <v>17</v>
      </c>
      <c r="C32" s="51" t="s">
        <v>42</v>
      </c>
      <c r="D32" s="112">
        <f>D34+D35+D36+D37</f>
        <v>5792502.06</v>
      </c>
      <c r="E32" s="112">
        <f>E34+E35+E36+E37</f>
        <v>0</v>
      </c>
      <c r="F32" s="112">
        <f>F34+F35+F36+F37</f>
        <v>367215</v>
      </c>
      <c r="G32" s="104">
        <f>SUM(D32:F32)</f>
        <v>6159717.06</v>
      </c>
    </row>
    <row r="33" spans="1:7" s="3" customFormat="1" ht="9.75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203</v>
      </c>
      <c r="B34" s="49" t="s">
        <v>43</v>
      </c>
      <c r="C34" s="47" t="s">
        <v>42</v>
      </c>
      <c r="D34" s="136">
        <v>5792502.06</v>
      </c>
      <c r="E34" s="150"/>
      <c r="F34" s="150"/>
      <c r="G34" s="111">
        <f>SUM(D34:F34)</f>
        <v>5792502.06</v>
      </c>
    </row>
    <row r="35" spans="1:7" s="3" customFormat="1" ht="11.25">
      <c r="A35" s="138" t="s">
        <v>223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>
      <c r="A36" s="138" t="s">
        <v>207</v>
      </c>
      <c r="B36" s="49" t="s">
        <v>45</v>
      </c>
      <c r="C36" s="47" t="s">
        <v>42</v>
      </c>
      <c r="D36" s="110"/>
      <c r="E36" s="110"/>
      <c r="F36" s="149"/>
      <c r="G36" s="104">
        <f>SUM(D36:F36)</f>
        <v>0</v>
      </c>
    </row>
    <row r="37" spans="1:7" s="3" customFormat="1" ht="11.25">
      <c r="A37" s="138" t="s">
        <v>283</v>
      </c>
      <c r="B37" s="49" t="s">
        <v>46</v>
      </c>
      <c r="C37" s="47" t="s">
        <v>42</v>
      </c>
      <c r="D37" s="136"/>
      <c r="E37" s="102"/>
      <c r="F37" s="102">
        <v>367215</v>
      </c>
      <c r="G37" s="104">
        <f>SUM(D37:F37)</f>
        <v>367215</v>
      </c>
    </row>
    <row r="38" spans="1:7" s="3" customFormat="1" ht="12.75" thickBot="1">
      <c r="A38" s="50" t="s">
        <v>284</v>
      </c>
      <c r="B38" s="62" t="s">
        <v>47</v>
      </c>
      <c r="C38" s="73" t="s">
        <v>17</v>
      </c>
      <c r="D38" s="137"/>
      <c r="E38" s="129">
        <v>31664000</v>
      </c>
      <c r="F38" s="129"/>
      <c r="G38" s="122">
        <f>SUM(D38:F38)</f>
        <v>31664000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5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6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57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285</v>
      </c>
      <c r="B44" s="43" t="s">
        <v>25</v>
      </c>
      <c r="C44" s="57" t="s">
        <v>50</v>
      </c>
      <c r="D44" s="143">
        <f>D45+D50+D58+D62+D66+D70+D74+D80+D85</f>
        <v>513396.54</v>
      </c>
      <c r="E44" s="143">
        <f>E45+E50+E58+E62+E66+E70+E74+E80+E85</f>
        <v>31041916.93</v>
      </c>
      <c r="F44" s="143">
        <f>F45+F50+F58+F62+F66+F70+F74+F80+F85</f>
        <v>2934183.81</v>
      </c>
      <c r="G44" s="100">
        <f>SUM(D44:F44)</f>
        <v>34489497.28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20973474.93</v>
      </c>
      <c r="F45" s="118">
        <f>SUM(F47:F49)</f>
        <v>358237.97</v>
      </c>
      <c r="G45" s="104">
        <f>SUM(D45:F45)</f>
        <v>21331712.9</v>
      </c>
    </row>
    <row r="46" spans="1:7" s="3" customFormat="1" ht="9.75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265</v>
      </c>
      <c r="B47" s="49" t="s">
        <v>54</v>
      </c>
      <c r="C47" s="58" t="s">
        <v>55</v>
      </c>
      <c r="D47" s="119"/>
      <c r="E47" s="119">
        <v>16173737.09</v>
      </c>
      <c r="F47" s="119">
        <v>251159.67</v>
      </c>
      <c r="G47" s="111">
        <f>SUM(D47:F47)</f>
        <v>16424896.76</v>
      </c>
    </row>
    <row r="48" spans="1:7" s="3" customFormat="1" ht="11.25">
      <c r="A48" s="48" t="s">
        <v>266</v>
      </c>
      <c r="B48" s="46" t="s">
        <v>56</v>
      </c>
      <c r="C48" s="58" t="s">
        <v>57</v>
      </c>
      <c r="D48" s="120"/>
      <c r="E48" s="120">
        <v>11000</v>
      </c>
      <c r="F48" s="120">
        <v>35220</v>
      </c>
      <c r="G48" s="104">
        <f>SUM(D48:F48)</f>
        <v>46220</v>
      </c>
    </row>
    <row r="49" spans="1:7" s="3" customFormat="1" ht="11.25">
      <c r="A49" s="48" t="s">
        <v>267</v>
      </c>
      <c r="B49" s="46" t="s">
        <v>58</v>
      </c>
      <c r="C49" s="58" t="s">
        <v>59</v>
      </c>
      <c r="D49" s="120"/>
      <c r="E49" s="120">
        <v>4788737.84</v>
      </c>
      <c r="F49" s="120">
        <v>71858.3</v>
      </c>
      <c r="G49" s="104">
        <f>SUM(D49:F49)</f>
        <v>4860596.14</v>
      </c>
    </row>
    <row r="50" spans="1:7" s="3" customFormat="1" ht="12">
      <c r="A50" s="45" t="s">
        <v>268</v>
      </c>
      <c r="B50" s="46" t="s">
        <v>32</v>
      </c>
      <c r="C50" s="58" t="s">
        <v>60</v>
      </c>
      <c r="D50" s="118">
        <f>SUM(D52:D57)</f>
        <v>123669.9</v>
      </c>
      <c r="E50" s="118">
        <f>SUM(E52:E57)</f>
        <v>3869943.15</v>
      </c>
      <c r="F50" s="118">
        <f>SUM(F52:F57)</f>
        <v>1715773.38</v>
      </c>
      <c r="G50" s="104">
        <f>SUM(D50:F50)</f>
        <v>5709386.43</v>
      </c>
    </row>
    <row r="51" spans="1:7" s="3" customFormat="1" ht="9.75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269</v>
      </c>
      <c r="B52" s="49" t="s">
        <v>34</v>
      </c>
      <c r="C52" s="58" t="s">
        <v>61</v>
      </c>
      <c r="D52" s="119"/>
      <c r="E52" s="119">
        <v>295752.33</v>
      </c>
      <c r="F52" s="119"/>
      <c r="G52" s="111">
        <f aca="true" t="shared" si="0" ref="G52:G58">SUM(D52:F52)</f>
        <v>295752.33</v>
      </c>
    </row>
    <row r="53" spans="1:7" s="3" customFormat="1" ht="11.25">
      <c r="A53" s="48" t="s">
        <v>270</v>
      </c>
      <c r="B53" s="46" t="s">
        <v>36</v>
      </c>
      <c r="C53" s="58" t="s">
        <v>62</v>
      </c>
      <c r="D53" s="120">
        <v>8000</v>
      </c>
      <c r="E53" s="120">
        <v>80000</v>
      </c>
      <c r="F53" s="120">
        <v>106892</v>
      </c>
      <c r="G53" s="104">
        <f t="shared" si="0"/>
        <v>194892</v>
      </c>
    </row>
    <row r="54" spans="1:7" s="3" customFormat="1" ht="11.25">
      <c r="A54" s="48" t="s">
        <v>271</v>
      </c>
      <c r="B54" s="46" t="s">
        <v>41</v>
      </c>
      <c r="C54" s="58" t="s">
        <v>63</v>
      </c>
      <c r="D54" s="120"/>
      <c r="E54" s="120">
        <v>363164.17</v>
      </c>
      <c r="F54" s="120">
        <v>17396.26</v>
      </c>
      <c r="G54" s="104">
        <f t="shared" si="0"/>
        <v>380560.43</v>
      </c>
    </row>
    <row r="55" spans="1:7" s="3" customFormat="1" ht="11.25">
      <c r="A55" s="48" t="s">
        <v>263</v>
      </c>
      <c r="B55" s="46" t="s">
        <v>64</v>
      </c>
      <c r="C55" s="58" t="s">
        <v>65</v>
      </c>
      <c r="D55" s="120"/>
      <c r="E55" s="120"/>
      <c r="F55" s="120">
        <v>76584</v>
      </c>
      <c r="G55" s="104">
        <f t="shared" si="0"/>
        <v>76584</v>
      </c>
    </row>
    <row r="56" spans="1:7" s="3" customFormat="1" ht="11.25">
      <c r="A56" s="48" t="s">
        <v>264</v>
      </c>
      <c r="B56" s="46" t="s">
        <v>66</v>
      </c>
      <c r="C56" s="58" t="s">
        <v>67</v>
      </c>
      <c r="D56" s="120"/>
      <c r="E56" s="120">
        <v>648650.14</v>
      </c>
      <c r="F56" s="120">
        <v>22500</v>
      </c>
      <c r="G56" s="104">
        <f t="shared" si="0"/>
        <v>671150.14</v>
      </c>
    </row>
    <row r="57" spans="1:7" s="3" customFormat="1" ht="11.25">
      <c r="A57" s="48" t="s">
        <v>286</v>
      </c>
      <c r="B57" s="46" t="s">
        <v>68</v>
      </c>
      <c r="C57" s="58" t="s">
        <v>69</v>
      </c>
      <c r="D57" s="120">
        <v>115669.9</v>
      </c>
      <c r="E57" s="120">
        <v>2482376.51</v>
      </c>
      <c r="F57" s="120">
        <v>1492401.12</v>
      </c>
      <c r="G57" s="104">
        <f t="shared" si="0"/>
        <v>4090447.53</v>
      </c>
    </row>
    <row r="58" spans="1:7" s="3" customFormat="1" ht="12">
      <c r="A58" s="59" t="s">
        <v>287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75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288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289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290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3493909.64</v>
      </c>
      <c r="F62" s="118">
        <f>SUM(F64:F65)</f>
        <v>0</v>
      </c>
      <c r="G62" s="104">
        <f>SUM(D62:F62)</f>
        <v>3493909.64</v>
      </c>
    </row>
    <row r="63" spans="1:7" s="3" customFormat="1" ht="9.75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291</v>
      </c>
      <c r="B64" s="49" t="s">
        <v>55</v>
      </c>
      <c r="C64" s="58" t="s">
        <v>77</v>
      </c>
      <c r="D64" s="119"/>
      <c r="E64" s="119">
        <v>3493909.64</v>
      </c>
      <c r="F64" s="119"/>
      <c r="G64" s="111">
        <f>SUM(D64:F64)</f>
        <v>3493909.64</v>
      </c>
    </row>
    <row r="65" spans="1:7" s="3" customFormat="1" ht="33.75">
      <c r="A65" s="60" t="s">
        <v>292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293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75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22.5">
      <c r="A68" s="48" t="s">
        <v>297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>
      <c r="A69" s="48" t="s">
        <v>299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>
      <c r="A70" s="45" t="s">
        <v>294</v>
      </c>
      <c r="B70" s="46" t="s">
        <v>76</v>
      </c>
      <c r="C70" s="58" t="s">
        <v>83</v>
      </c>
      <c r="D70" s="118">
        <f>SUM(D72:D73)</f>
        <v>17760</v>
      </c>
      <c r="E70" s="118">
        <f>SUM(E72:E73)</f>
        <v>0</v>
      </c>
      <c r="F70" s="118">
        <f>SUM(F72:F73)</f>
        <v>0</v>
      </c>
      <c r="G70" s="104">
        <f>SUM(D70:F70)</f>
        <v>17760</v>
      </c>
    </row>
    <row r="71" spans="1:7" s="3" customFormat="1" ht="9.75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298</v>
      </c>
      <c r="B72" s="49" t="s">
        <v>78</v>
      </c>
      <c r="C72" s="58" t="s">
        <v>84</v>
      </c>
      <c r="D72" s="119"/>
      <c r="E72" s="119"/>
      <c r="F72" s="119"/>
      <c r="G72" s="111">
        <f>SUM(D72:F72)</f>
        <v>0</v>
      </c>
    </row>
    <row r="73" spans="1:7" s="3" customFormat="1" ht="22.5">
      <c r="A73" s="48" t="s">
        <v>300</v>
      </c>
      <c r="B73" s="49" t="s">
        <v>85</v>
      </c>
      <c r="C73" s="58" t="s">
        <v>86</v>
      </c>
      <c r="D73" s="119">
        <v>17760</v>
      </c>
      <c r="E73" s="119"/>
      <c r="F73" s="119"/>
      <c r="G73" s="104">
        <f>SUM(D73:F73)</f>
        <v>17760</v>
      </c>
    </row>
    <row r="74" spans="1:7" s="3" customFormat="1" ht="12.75" thickBot="1">
      <c r="A74" s="50" t="s">
        <v>295</v>
      </c>
      <c r="B74" s="62" t="s">
        <v>79</v>
      </c>
      <c r="C74" s="63" t="s">
        <v>87</v>
      </c>
      <c r="D74" s="121">
        <v>371966.64</v>
      </c>
      <c r="E74" s="121">
        <v>592983.64</v>
      </c>
      <c r="F74" s="121">
        <v>428423.78</v>
      </c>
      <c r="G74" s="122">
        <f>SUM(D74:F74)</f>
        <v>1393374.06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6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6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57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296</v>
      </c>
      <c r="B80" s="49" t="s">
        <v>83</v>
      </c>
      <c r="C80" s="58" t="s">
        <v>90</v>
      </c>
      <c r="D80" s="123">
        <f>SUM(D82:D84)</f>
        <v>0</v>
      </c>
      <c r="E80" s="123">
        <f>SUM(E82:E84)</f>
        <v>2140445.4</v>
      </c>
      <c r="F80" s="123">
        <f>SUM(F82:F84)</f>
        <v>431748.68</v>
      </c>
      <c r="G80" s="124">
        <f>SUM(D80:F80)</f>
        <v>2572194.08</v>
      </c>
    </row>
    <row r="81" spans="1:7" s="3" customFormat="1" ht="9.75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301</v>
      </c>
      <c r="B82" s="49" t="s">
        <v>91</v>
      </c>
      <c r="C82" s="58" t="s">
        <v>92</v>
      </c>
      <c r="D82" s="103"/>
      <c r="E82" s="119">
        <v>1084411.66</v>
      </c>
      <c r="F82" s="119">
        <v>24831.69</v>
      </c>
      <c r="G82" s="124">
        <f aca="true" t="shared" si="1" ref="G82:G91">SUM(D82:F82)</f>
        <v>1109243.35</v>
      </c>
    </row>
    <row r="83" spans="1:7" s="3" customFormat="1" ht="11.25">
      <c r="A83" s="38" t="s">
        <v>302</v>
      </c>
      <c r="B83" s="46" t="s">
        <v>93</v>
      </c>
      <c r="C83" s="58" t="s">
        <v>94</v>
      </c>
      <c r="D83" s="120"/>
      <c r="E83" s="120">
        <v>1056033.74</v>
      </c>
      <c r="F83" s="120">
        <v>406916.99</v>
      </c>
      <c r="G83" s="124">
        <f t="shared" si="1"/>
        <v>1462950.73</v>
      </c>
    </row>
    <row r="84" spans="1:7" s="3" customFormat="1" ht="11.25">
      <c r="A84" s="64" t="s">
        <v>303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304</v>
      </c>
      <c r="B85" s="46" t="s">
        <v>87</v>
      </c>
      <c r="C85" s="58"/>
      <c r="D85" s="120"/>
      <c r="E85" s="120">
        <v>-28839.83</v>
      </c>
      <c r="F85" s="120"/>
      <c r="G85" s="124">
        <f t="shared" si="1"/>
        <v>-28839.83</v>
      </c>
    </row>
    <row r="86" spans="1:7" s="3" customFormat="1" ht="22.5">
      <c r="A86" s="65" t="s">
        <v>305</v>
      </c>
      <c r="B86" s="46" t="s">
        <v>97</v>
      </c>
      <c r="C86" s="58"/>
      <c r="D86" s="142">
        <f>D90+D116</f>
        <v>5279105.52</v>
      </c>
      <c r="E86" s="142">
        <f>E90+E116</f>
        <v>27771422.43</v>
      </c>
      <c r="F86" s="142">
        <f>F90+F116</f>
        <v>285166.52</v>
      </c>
      <c r="G86" s="124">
        <f t="shared" si="1"/>
        <v>33335694.47</v>
      </c>
    </row>
    <row r="87" spans="1:7" s="3" customFormat="1" ht="24">
      <c r="A87" s="45" t="s">
        <v>306</v>
      </c>
      <c r="B87" s="46" t="s">
        <v>98</v>
      </c>
      <c r="C87" s="58"/>
      <c r="D87" s="148">
        <f>D16-D44</f>
        <v>5279105.52</v>
      </c>
      <c r="E87" s="148">
        <f>E16-E44</f>
        <v>27537998.51</v>
      </c>
      <c r="F87" s="148">
        <f>F16-F44</f>
        <v>348178.38</v>
      </c>
      <c r="G87" s="124">
        <f t="shared" si="1"/>
        <v>33165282.41</v>
      </c>
    </row>
    <row r="88" spans="1:7" s="3" customFormat="1" ht="12">
      <c r="A88" s="45" t="s">
        <v>307</v>
      </c>
      <c r="B88" s="46" t="s">
        <v>99</v>
      </c>
      <c r="C88" s="58"/>
      <c r="D88" s="117"/>
      <c r="E88" s="120"/>
      <c r="F88" s="120">
        <v>57770</v>
      </c>
      <c r="G88" s="124">
        <f t="shared" si="1"/>
        <v>57770</v>
      </c>
    </row>
    <row r="89" spans="1:7" s="3" customFormat="1" ht="12">
      <c r="A89" s="134" t="s">
        <v>196</v>
      </c>
      <c r="B89" s="46" t="s">
        <v>195</v>
      </c>
      <c r="C89" s="58"/>
      <c r="D89" s="135"/>
      <c r="E89" s="120">
        <v>233423.92</v>
      </c>
      <c r="F89" s="135">
        <v>-5241.86</v>
      </c>
      <c r="G89" s="124">
        <f t="shared" si="1"/>
        <v>228182.06</v>
      </c>
    </row>
    <row r="90" spans="1:7" s="3" customFormat="1" ht="22.5">
      <c r="A90" s="65" t="s">
        <v>308</v>
      </c>
      <c r="B90" s="46" t="s">
        <v>100</v>
      </c>
      <c r="C90" s="58"/>
      <c r="D90" s="145">
        <f>D91+D95+D99+D103+D107</f>
        <v>27281.9</v>
      </c>
      <c r="E90" s="145">
        <f>E91+E95+E99+E103+E107</f>
        <v>681559.04</v>
      </c>
      <c r="F90" s="145">
        <f>F91+F95+F99+F103+F107</f>
        <v>13504.73</v>
      </c>
      <c r="G90" s="124">
        <f t="shared" si="1"/>
        <v>722345.67</v>
      </c>
    </row>
    <row r="91" spans="1:7" s="3" customFormat="1" ht="12">
      <c r="A91" s="45" t="s">
        <v>309</v>
      </c>
      <c r="B91" s="46" t="s">
        <v>101</v>
      </c>
      <c r="C91" s="58"/>
      <c r="D91" s="118">
        <f>D93-D94</f>
        <v>0</v>
      </c>
      <c r="E91" s="118">
        <f>E93-E94</f>
        <v>737738.34</v>
      </c>
      <c r="F91" s="118">
        <f>F93-F94</f>
        <v>-13539.96</v>
      </c>
      <c r="G91" s="124">
        <f t="shared" si="1"/>
        <v>724198.38</v>
      </c>
    </row>
    <row r="92" spans="1:7" s="3" customFormat="1" ht="9.75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316</v>
      </c>
      <c r="B93" s="49" t="s">
        <v>102</v>
      </c>
      <c r="C93" s="58" t="s">
        <v>100</v>
      </c>
      <c r="D93" s="119">
        <v>5251823.62</v>
      </c>
      <c r="E93" s="119">
        <v>5254900</v>
      </c>
      <c r="F93" s="119">
        <v>14368.11</v>
      </c>
      <c r="G93" s="124">
        <f>SUM(D93:F93)</f>
        <v>10521091.73</v>
      </c>
    </row>
    <row r="94" spans="1:7" s="3" customFormat="1" ht="11.25">
      <c r="A94" s="48" t="s">
        <v>235</v>
      </c>
      <c r="B94" s="46" t="s">
        <v>103</v>
      </c>
      <c r="C94" s="58" t="s">
        <v>104</v>
      </c>
      <c r="D94" s="120">
        <v>5251823.62</v>
      </c>
      <c r="E94" s="120">
        <v>4517161.66</v>
      </c>
      <c r="F94" s="120">
        <v>27908.07</v>
      </c>
      <c r="G94" s="124">
        <f>SUM(D94:F94)</f>
        <v>9796893.35</v>
      </c>
    </row>
    <row r="95" spans="1:7" s="3" customFormat="1" ht="12">
      <c r="A95" s="45" t="s">
        <v>310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75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317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>
      <c r="A98" s="48" t="s">
        <v>236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>
      <c r="A99" s="45" t="s">
        <v>311</v>
      </c>
      <c r="B99" s="46" t="s">
        <v>109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75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318</v>
      </c>
      <c r="B101" s="49" t="s">
        <v>110</v>
      </c>
      <c r="C101" s="58" t="s">
        <v>105</v>
      </c>
      <c r="D101" s="119"/>
      <c r="E101" s="119"/>
      <c r="F101" s="119"/>
      <c r="G101" s="124">
        <f>SUM(D101:F101)</f>
        <v>0</v>
      </c>
    </row>
    <row r="102" spans="1:7" s="3" customFormat="1" ht="11.25">
      <c r="A102" s="48" t="s">
        <v>237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312</v>
      </c>
      <c r="B103" s="49" t="s">
        <v>113</v>
      </c>
      <c r="C103" s="58"/>
      <c r="D103" s="123">
        <f>D105-D106</f>
        <v>27281.9</v>
      </c>
      <c r="E103" s="123">
        <f>E105-E106</f>
        <v>-56179.3</v>
      </c>
      <c r="F103" s="123">
        <f>F105-F106</f>
        <v>27044.69</v>
      </c>
      <c r="G103" s="124">
        <f>SUM(D103:F103)</f>
        <v>-1852.71</v>
      </c>
    </row>
    <row r="104" spans="1:7" s="3" customFormat="1" ht="9.75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319</v>
      </c>
      <c r="B105" s="49" t="s">
        <v>114</v>
      </c>
      <c r="C105" s="58" t="s">
        <v>115</v>
      </c>
      <c r="D105" s="119">
        <v>27281.9</v>
      </c>
      <c r="E105" s="119">
        <v>1061014.08</v>
      </c>
      <c r="F105" s="119">
        <v>433961.68</v>
      </c>
      <c r="G105" s="124">
        <f>SUM(D105:F105)</f>
        <v>1522257.66</v>
      </c>
    </row>
    <row r="106" spans="1:7" s="3" customFormat="1" ht="11.25">
      <c r="A106" s="64" t="s">
        <v>238</v>
      </c>
      <c r="B106" s="46" t="s">
        <v>116</v>
      </c>
      <c r="C106" s="61" t="s">
        <v>117</v>
      </c>
      <c r="D106" s="120"/>
      <c r="E106" s="120">
        <v>1117193.38</v>
      </c>
      <c r="F106" s="120">
        <v>406916.99</v>
      </c>
      <c r="G106" s="124">
        <f>SUM(D106:F106)</f>
        <v>1524110.37</v>
      </c>
    </row>
    <row r="107" spans="1:7" s="3" customFormat="1" ht="24">
      <c r="A107" s="45" t="s">
        <v>313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75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320</v>
      </c>
      <c r="B109" s="49" t="s">
        <v>119</v>
      </c>
      <c r="C109" s="58" t="s">
        <v>120</v>
      </c>
      <c r="D109" s="119"/>
      <c r="E109" s="119">
        <v>25283666.62</v>
      </c>
      <c r="F109" s="119">
        <v>2106459.85</v>
      </c>
      <c r="G109" s="124">
        <f>SUM(D109:F109)</f>
        <v>27390126.47</v>
      </c>
    </row>
    <row r="110" spans="1:7" s="3" customFormat="1" ht="12" thickBot="1">
      <c r="A110" s="64" t="s">
        <v>239</v>
      </c>
      <c r="B110" s="62" t="s">
        <v>121</v>
      </c>
      <c r="C110" s="63" t="s">
        <v>120</v>
      </c>
      <c r="D110" s="121"/>
      <c r="E110" s="121">
        <v>25283666.62</v>
      </c>
      <c r="F110" s="121">
        <v>2106459.85</v>
      </c>
      <c r="G110" s="122">
        <f>SUM(D110:F110)</f>
        <v>27390126.47</v>
      </c>
    </row>
    <row r="111" spans="1:7" s="3" customFormat="1" ht="1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" customHeight="1">
      <c r="A112" s="13"/>
      <c r="B112" s="14" t="s">
        <v>5</v>
      </c>
      <c r="C112" s="155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" customHeight="1">
      <c r="A113" s="23" t="s">
        <v>49</v>
      </c>
      <c r="B113" s="19" t="s">
        <v>9</v>
      </c>
      <c r="C113" s="156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" customHeight="1">
      <c r="A114" s="23"/>
      <c r="B114" s="19" t="s">
        <v>12</v>
      </c>
      <c r="C114" s="157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314</v>
      </c>
      <c r="B116" s="46" t="s">
        <v>123</v>
      </c>
      <c r="C116" s="67"/>
      <c r="D116" s="147">
        <f>D117-D147</f>
        <v>5251823.62</v>
      </c>
      <c r="E116" s="147">
        <f>E117-E147</f>
        <v>27089863.39</v>
      </c>
      <c r="F116" s="147">
        <f>F117-F147</f>
        <v>271661.79</v>
      </c>
      <c r="G116" s="100">
        <f>SUM(D116:F116)</f>
        <v>32613348.8</v>
      </c>
    </row>
    <row r="117" spans="1:7" s="3" customFormat="1" ht="24">
      <c r="A117" s="68" t="s">
        <v>315</v>
      </c>
      <c r="B117" s="46" t="s">
        <v>124</v>
      </c>
      <c r="C117" s="69"/>
      <c r="D117" s="144">
        <f>D118+D122+D126+D130+D134+D138</f>
        <v>-1094021.09</v>
      </c>
      <c r="E117" s="144">
        <f>E118+E122+E126+E130+E134+E138</f>
        <v>32291692.86</v>
      </c>
      <c r="F117" s="144">
        <f>F118+F122+F126+F130+F134+F138</f>
        <v>-64624.87</v>
      </c>
      <c r="G117" s="104">
        <f>SUM(D117:F117)</f>
        <v>31133046.9</v>
      </c>
    </row>
    <row r="118" spans="1:7" s="3" customFormat="1" ht="12">
      <c r="A118" s="45" t="s">
        <v>240</v>
      </c>
      <c r="B118" s="46" t="s">
        <v>104</v>
      </c>
      <c r="C118" s="74"/>
      <c r="D118" s="118">
        <f>D120-D121</f>
        <v>0</v>
      </c>
      <c r="E118" s="118">
        <f>E120-E121</f>
        <v>7020</v>
      </c>
      <c r="F118" s="118">
        <f>F120-F121</f>
        <v>-64624.87</v>
      </c>
      <c r="G118" s="104">
        <f>SUM(D118:F118)</f>
        <v>-57604.87</v>
      </c>
    </row>
    <row r="119" spans="1:7" s="3" customFormat="1" ht="9.75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244</v>
      </c>
      <c r="B120" s="49" t="s">
        <v>125</v>
      </c>
      <c r="C120" s="58" t="s">
        <v>126</v>
      </c>
      <c r="D120" s="119">
        <v>6709001.53</v>
      </c>
      <c r="E120" s="119">
        <v>25926089.25</v>
      </c>
      <c r="F120" s="119">
        <v>4729186.91</v>
      </c>
      <c r="G120" s="111">
        <f>SUM(D120:F120)</f>
        <v>37364277.69</v>
      </c>
    </row>
    <row r="121" spans="1:7" s="3" customFormat="1" ht="11.25">
      <c r="A121" s="64" t="s">
        <v>250</v>
      </c>
      <c r="B121" s="46" t="s">
        <v>127</v>
      </c>
      <c r="C121" s="61" t="s">
        <v>128</v>
      </c>
      <c r="D121" s="120">
        <v>6709001.53</v>
      </c>
      <c r="E121" s="128">
        <v>25919069.25</v>
      </c>
      <c r="F121" s="128">
        <v>4793811.78</v>
      </c>
      <c r="G121" s="104">
        <f>SUM(D121:F121)</f>
        <v>37421882.56</v>
      </c>
    </row>
    <row r="122" spans="1:7" s="3" customFormat="1" ht="12">
      <c r="A122" s="70" t="s">
        <v>241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75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245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75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246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>
      <c r="A129" s="38" t="s">
        <v>251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75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247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1.25">
      <c r="A133" s="38" t="s">
        <v>252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2">
      <c r="A134" s="70" t="s">
        <v>242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75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248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>
      <c r="A137" s="48" t="s">
        <v>253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243</v>
      </c>
      <c r="B138" s="46" t="s">
        <v>150</v>
      </c>
      <c r="C138" s="51"/>
      <c r="D138" s="112">
        <f>D140-D141</f>
        <v>-1094021.09</v>
      </c>
      <c r="E138" s="112">
        <f>E140-E141</f>
        <v>32284672.86</v>
      </c>
      <c r="F138" s="112">
        <f>F140-F141</f>
        <v>0</v>
      </c>
      <c r="G138" s="104">
        <f>SUM(D138:F138)</f>
        <v>31190651.77</v>
      </c>
    </row>
    <row r="139" spans="1:7" s="3" customFormat="1" ht="9.75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249</v>
      </c>
      <c r="B140" s="49" t="s">
        <v>151</v>
      </c>
      <c r="C140" s="47" t="s">
        <v>152</v>
      </c>
      <c r="D140" s="102">
        <v>7315504.06</v>
      </c>
      <c r="E140" s="102">
        <v>57903770.88</v>
      </c>
      <c r="F140" s="119">
        <v>4534258.35</v>
      </c>
      <c r="G140" s="111">
        <f>SUM(D140:F140)</f>
        <v>69753533.29</v>
      </c>
    </row>
    <row r="141" spans="1:7" s="3" customFormat="1" ht="12" thickBot="1">
      <c r="A141" s="48" t="s">
        <v>254</v>
      </c>
      <c r="B141" s="62" t="s">
        <v>153</v>
      </c>
      <c r="C141" s="73" t="s">
        <v>154</v>
      </c>
      <c r="D141" s="129">
        <v>8409525.15</v>
      </c>
      <c r="E141" s="129">
        <v>25619098.02</v>
      </c>
      <c r="F141" s="121">
        <v>4534258.35</v>
      </c>
      <c r="G141" s="122">
        <f>SUM(D141:F141)</f>
        <v>38562881.52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5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6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7" s="3" customFormat="1" ht="12" customHeight="1">
      <c r="A145" s="23"/>
      <c r="B145" s="19" t="s">
        <v>12</v>
      </c>
      <c r="C145" s="157"/>
      <c r="D145" s="24" t="s">
        <v>13</v>
      </c>
      <c r="E145" s="20" t="s">
        <v>199</v>
      </c>
      <c r="F145" s="21" t="s">
        <v>202</v>
      </c>
      <c r="G145" s="75"/>
    </row>
    <row r="146" spans="1:7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7" s="3" customFormat="1" ht="11.25">
      <c r="A147" s="65" t="s">
        <v>255</v>
      </c>
      <c r="B147" s="49" t="s">
        <v>126</v>
      </c>
      <c r="C147" s="47"/>
      <c r="D147" s="143">
        <f>D148+D152+D156</f>
        <v>-6345844.71</v>
      </c>
      <c r="E147" s="143">
        <f>E148+E152+E156</f>
        <v>5201829.47</v>
      </c>
      <c r="F147" s="143">
        <f>F148+F152+F156</f>
        <v>-336286.66</v>
      </c>
      <c r="G147" s="100">
        <f>SUM(D147:F147)</f>
        <v>-1480301.9</v>
      </c>
    </row>
    <row r="148" spans="1:7" s="3" customFormat="1" ht="24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7" s="3" customFormat="1" ht="9.75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7" s="3" customFormat="1" ht="11.25">
      <c r="A150" s="38" t="s">
        <v>257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7" s="3" customFormat="1" ht="11.25">
      <c r="A151" s="64" t="s">
        <v>260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7" s="3" customFormat="1" ht="24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7" s="3" customFormat="1" ht="9.75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7" s="3" customFormat="1" ht="11.25">
      <c r="A154" s="72" t="s">
        <v>258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7" s="3" customFormat="1" ht="11.25">
      <c r="A155" s="64" t="s">
        <v>261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7" s="3" customFormat="1" ht="12">
      <c r="A156" s="59" t="s">
        <v>256</v>
      </c>
      <c r="B156" s="46" t="s">
        <v>142</v>
      </c>
      <c r="C156" s="47"/>
      <c r="D156" s="112">
        <f>D158-D159</f>
        <v>-6345844.71</v>
      </c>
      <c r="E156" s="112">
        <f>E158-E159</f>
        <v>5201829.47</v>
      </c>
      <c r="F156" s="112">
        <f>F158-F159</f>
        <v>-336286.66</v>
      </c>
      <c r="G156" s="104">
        <f>SUM(D156:F156)</f>
        <v>-1480301.9</v>
      </c>
    </row>
    <row r="157" spans="1:7" s="3" customFormat="1" ht="9.75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259</v>
      </c>
      <c r="B158" s="49" t="s">
        <v>166</v>
      </c>
      <c r="C158" s="47" t="s">
        <v>167</v>
      </c>
      <c r="D158" s="102">
        <v>5802550.06</v>
      </c>
      <c r="E158" s="102">
        <v>34629452.24</v>
      </c>
      <c r="F158" s="119">
        <v>3554697.46</v>
      </c>
      <c r="G158" s="111">
        <f>SUM(D158:F158)</f>
        <v>43986699.76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262</v>
      </c>
      <c r="B159" s="62" t="s">
        <v>168</v>
      </c>
      <c r="C159" s="73" t="s">
        <v>169</v>
      </c>
      <c r="D159" s="129">
        <v>12148394.77</v>
      </c>
      <c r="E159" s="129">
        <v>29427622.77</v>
      </c>
      <c r="F159" s="121">
        <v>3890984.12</v>
      </c>
      <c r="G159" s="122">
        <f>SUM(D159:F159)</f>
        <v>45467001.66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7" s="80" customFormat="1" ht="42.75" customHeight="1">
      <c r="A161" s="79" t="s">
        <v>190</v>
      </c>
      <c r="B161" s="154"/>
      <c r="C161" s="154"/>
      <c r="D161" s="154"/>
      <c r="E161" s="94" t="s">
        <v>183</v>
      </c>
      <c r="F161" s="92"/>
      <c r="G161" s="99"/>
    </row>
    <row r="162" spans="1:7" s="80" customFormat="1" ht="9.75" customHeight="1">
      <c r="A162" s="81" t="s">
        <v>186</v>
      </c>
      <c r="B162" s="153" t="s">
        <v>185</v>
      </c>
      <c r="C162" s="153"/>
      <c r="D162" s="153"/>
      <c r="F162" s="81" t="s">
        <v>184</v>
      </c>
      <c r="G162" s="98" t="s">
        <v>185</v>
      </c>
    </row>
    <row r="163" spans="1:6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58"/>
      <c r="C164" s="158"/>
      <c r="D164" s="158"/>
      <c r="E164" s="158"/>
      <c r="F164" s="158"/>
      <c r="G164" s="158"/>
      <c r="H164" s="84"/>
      <c r="I164" s="84"/>
      <c r="J164" s="84"/>
    </row>
    <row r="165" spans="1:10" s="80" customFormat="1" ht="11.25" customHeight="1">
      <c r="A165" s="84"/>
      <c r="B165" s="153" t="s">
        <v>182</v>
      </c>
      <c r="C165" s="153"/>
      <c r="D165" s="153"/>
      <c r="E165" s="153"/>
      <c r="F165" s="153"/>
      <c r="G165" s="153"/>
      <c r="H165" s="84"/>
      <c r="J165" s="84"/>
    </row>
    <row r="166" spans="1:10" s="80" customFormat="1" ht="19.5" customHeight="1">
      <c r="A166" s="85" t="s">
        <v>187</v>
      </c>
      <c r="B166" s="154"/>
      <c r="C166" s="154"/>
      <c r="D166" s="154"/>
      <c r="E166" s="86"/>
      <c r="F166" s="154"/>
      <c r="G166" s="154"/>
      <c r="I166" s="84"/>
      <c r="J166" s="84"/>
    </row>
    <row r="167" spans="1:10" s="80" customFormat="1" ht="10.5" customHeight="1">
      <c r="A167" s="85" t="s">
        <v>188</v>
      </c>
      <c r="B167" s="153" t="s">
        <v>189</v>
      </c>
      <c r="C167" s="153"/>
      <c r="D167" s="153"/>
      <c r="E167" s="87" t="s">
        <v>184</v>
      </c>
      <c r="F167" s="153" t="s">
        <v>185</v>
      </c>
      <c r="G167" s="153"/>
      <c r="I167" s="84"/>
      <c r="J167" s="84"/>
    </row>
    <row r="168" spans="1:7" s="80" customFormat="1" ht="30" customHeight="1">
      <c r="A168" s="79" t="s">
        <v>191</v>
      </c>
      <c r="B168" s="154"/>
      <c r="C168" s="154"/>
      <c r="D168" s="154"/>
      <c r="E168" s="154"/>
      <c r="F168" s="154"/>
      <c r="G168" s="99"/>
    </row>
    <row r="169" spans="1:7" s="80" customFormat="1" ht="10.5" customHeight="1">
      <c r="A169" s="81" t="s">
        <v>186</v>
      </c>
      <c r="B169" s="153" t="s">
        <v>189</v>
      </c>
      <c r="C169" s="153"/>
      <c r="D169" s="153"/>
      <c r="E169" s="153" t="s">
        <v>185</v>
      </c>
      <c r="F169" s="153"/>
      <c r="G169" s="81" t="s">
        <v>192</v>
      </c>
    </row>
    <row r="170" spans="1:7" s="80" customFormat="1" ht="9.75" customHeight="1">
      <c r="A170" s="82"/>
      <c r="B170" s="82"/>
      <c r="C170" s="82"/>
      <c r="F170" s="82"/>
      <c r="G170" s="82"/>
    </row>
    <row r="171" spans="1:9" s="80" customFormat="1" ht="18.75" customHeight="1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5" s="91" customFormat="1" ht="15">
      <c r="A172" s="90"/>
      <c r="B172" s="90"/>
      <c r="C172" s="90"/>
      <c r="D172" s="90"/>
      <c r="E172" s="90"/>
    </row>
  </sheetData>
  <sheetProtection/>
  <mergeCells count="23">
    <mergeCell ref="A1:F1"/>
    <mergeCell ref="C12:C14"/>
    <mergeCell ref="C40:C42"/>
    <mergeCell ref="C76:C78"/>
    <mergeCell ref="C3:D3"/>
    <mergeCell ref="B7:E8"/>
    <mergeCell ref="B4:E4"/>
    <mergeCell ref="B5:E5"/>
    <mergeCell ref="B6:E6"/>
    <mergeCell ref="C112:C114"/>
    <mergeCell ref="C143:C145"/>
    <mergeCell ref="B164:G164"/>
    <mergeCell ref="B165:G165"/>
    <mergeCell ref="B161:D161"/>
    <mergeCell ref="B162:D162"/>
    <mergeCell ref="B169:D169"/>
    <mergeCell ref="E169:F169"/>
    <mergeCell ref="B166:D166"/>
    <mergeCell ref="B167:D167"/>
    <mergeCell ref="F166:G166"/>
    <mergeCell ref="F167:G167"/>
    <mergeCell ref="B168:D168"/>
    <mergeCell ref="E168:F16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10" max="255" man="1"/>
    <brk id="141" max="255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2011-06-24T08:15:11Z</dcterms:created>
  <dcterms:modified xsi:type="dcterms:W3CDTF">2018-03-14T11:08:06Z</dcterms:modified>
  <cp:category/>
  <cp:version/>
  <cp:contentType/>
  <cp:contentStatus/>
</cp:coreProperties>
</file>