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<sst xmlns="http://schemas.openxmlformats.org/spreadsheetml/2006/main" count="684" uniqueCount="407">
  <si>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</si>
  <si>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</si>
  <si>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</si>
  <si>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</si>
  <si>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</si>
  <si>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</si>
  <si>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</si>
  <si>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</si>
  <si>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</si>
  <si>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</si>
  <si>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</si>
  <si>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</si>
  <si>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</si>
  <si>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</si>
  <si>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</si>
  <si>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</si>
  <si>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</si>
  <si>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</si>
  <si>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</si>
  <si>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</si>
  <si>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</si>
  <si>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</si>
  <si>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</si>
  <si>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</si>
  <si>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</si>
  <si>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</si>
  <si>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</si>
  <si>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</si>
  <si>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</si>
  <si>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</si>
  <si>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</si>
  <si>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</si>
  <si>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</si>
  <si>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</si>
  <si>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</si>
  <si>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</si>
  <si>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</si>
  <si>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</si>
  <si>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</si>
  <si>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</si>
  <si>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</si>
  <si>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</si>
  <si>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</si>
  <si>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</si>
  <si>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</si>
  <si>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</si>
  <si>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</si>
  <si>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</si>
  <si>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</si>
  <si>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</si>
  <si>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</si>
  <si>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</si>
  <si>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</si>
  <si>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</si>
  <si>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</si>
  <si>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</si>
  <si>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</si>
  <si>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</si>
  <si>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</si>
  <si>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</si>
  <si>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</si>
  <si>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</si>
  <si>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</si>
  <si>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</si>
  <si>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</si>
  <si>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</si>
  <si>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</si>
  <si>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</si>
  <si>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</si>
  <si>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</si>
  <si>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</si>
  <si>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</si>
  <si>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</si>
  <si>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</si>
  <si>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</si>
  <si>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</si>
  <si>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</si>
  <si>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</si>
  <si>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</si>
  <si>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</si>
  <si>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</si>
  <si>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</si>
  <si>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</si>
  <si>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</si>
  <si>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</si>
  <si>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</si>
  <si>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</si>
  <si>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</si>
  <si>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</si>
  <si>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</si>
  <si>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</si>
  <si>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</si>
  <si>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</si>
  <si>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</si>
  <si>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</si>
  <si>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</si>
  <si>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</si>
  <si>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</si>
  <si>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</si>
  <si>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</si>
  <si>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</si>
  <si>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</si>
  <si>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</si>
  <si>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</si>
  <si>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</si>
  <si>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</si>
  <si>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</si>
  <si>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</si>
  <si>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</si>
  <si>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</si>
  <si>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</si>
  <si>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</si>
  <si>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</si>
  <si>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</si>
  <si>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</si>
  <si>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</si>
  <si>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</si>
  <si>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</si>
  <si>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</si>
  <si>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</si>
  <si>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</si>
  <si>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</si>
  <si>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</si>
  <si>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</si>
  <si>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</si>
  <si>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</si>
  <si>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</si>
  <si>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</si>
  <si>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</si>
  <si>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</si>
  <si>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</si>
  <si>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</si>
  <si>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</si>
  <si>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</si>
  <si>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</si>
  <si>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</si>
  <si>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</si>
  <si>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</si>
  <si>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</si>
  <si>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</si>
  <si>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</si>
  <si>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</si>
  <si>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</si>
  <si>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</si>
  <si>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</si>
  <si>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</si>
  <si>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</si>
  <si>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</si>
  <si>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</si>
  <si>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</si>
  <si>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</si>
  <si>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</si>
  <si>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</si>
  <si>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</si>
  <si>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</si>
  <si>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</si>
  <si>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</si>
  <si>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</si>
  <si>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</si>
  <si>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</si>
  <si>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</si>
  <si>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</si>
  <si>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</si>
  <si>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</si>
  <si>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</si>
  <si>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</si>
  <si>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</si>
  <si>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</si>
  <si>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</si>
  <si>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</si>
  <si>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</si>
  <si>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</si>
  <si>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</si>
  <si>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</si>
  <si>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</si>
  <si>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</si>
  <si>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</si>
  <si>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</si>
  <si>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</si>
  <si>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</si>
  <si>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</si>
  <si>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</si>
  <si>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</si>
  <si>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</si>
  <si>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</si>
  <si>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</si>
  <si>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</si>
  <si>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</si>
  <si>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</si>
  <si>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</si>
  <si>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</si>
  <si>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</si>
  <si>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</si>
  <si>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</si>
  <si>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</si>
  <si>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</si>
  <si>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</si>
  <si>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</si>
  <si>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</si>
  <si>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</si>
  <si>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</si>
  <si>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</si>
  <si>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</si>
  <si>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</si>
  <si>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</si>
  <si>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</si>
  <si>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</si>
  <si>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</si>
  <si>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</si>
  <si>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</si>
  <si>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</si>
  <si>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</si>
  <si>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</si>
  <si>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</si>
  <si>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</si>
  <si>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</si>
  <si>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</si>
  <si>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</si>
  <si>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</si>
  <si>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</si>
  <si>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</si>
  <si>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</si>
  <si>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</si>
  <si>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</si>
  <si>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</si>
  <si>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</si>
  <si>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</si>
  <si>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</si>
  <si>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</si>
  <si>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</si>
  <si>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</si>
  <si>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</si>
  <si>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</si>
  <si>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</si>
  <si>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</si>
  <si>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</si>
  <si>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</si>
  <si>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</si>
  <si>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</si>
  <si>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</si>
  <si>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</si>
  <si>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</si>
  <si>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</si>
  <si>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</si>
  <si>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</si>
  <si>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</si>
  <si>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</si>
  <si>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</si>
  <si>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</si>
  <si>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</si>
  <si>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</si>
  <si>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</si>
  <si>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</si>
  <si>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</si>
  <si>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</si>
  <si>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</si>
  <si>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</si>
  <si>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</si>
  <si>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</si>
  <si>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</si>
  <si>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</si>
  <si>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</si>
  <si>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</si>
  <si>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</si>
  <si>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</si>
  <si>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</si>
  <si>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</si>
  <si>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</si>
  <si>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</si>
  <si>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</si>
  <si>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</si>
  <si>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</si>
  <si>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</si>
  <si>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</si>
  <si>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</si>
  <si>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</si>
  <si>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</si>
  <si>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</si>
  <si>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</si>
  <si>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</si>
  <si>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</si>
  <si>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</si>
  <si>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</si>
  <si>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</si>
  <si>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</si>
  <si>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</si>
  <si>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</si>
  <si>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</si>
  <si>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</si>
  <si>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</si>
  <si>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</si>
  <si>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</si>
  <si>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</si>
  <si>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</si>
  <si>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</si>
  <si>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</si>
  <si>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</si>
  <si>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</si>
  <si>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</si>
  <si>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</si>
  <si>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</si>
  <si>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</si>
  <si>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</si>
  <si>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</si>
  <si>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</si>
  <si>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</si>
  <si>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</si>
  <si>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</si>
  <si>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</si>
  <si>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</si>
  <si>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</si>
  <si>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</si>
  <si>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</si>
  <si>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</si>
  <si>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</si>
  <si>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</si>
  <si>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</si>
  <si>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</si>
  <si>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</si>
  <si>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</si>
  <si>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</si>
  <si>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</si>
  <si>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</si>
  <si>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</si>
  <si>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</si>
  <si>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</si>
  <si>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</si>
  <si>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</si>
  <si>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</si>
  <si>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</si>
  <si>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</si>
  <si>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</si>
  <si>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</si>
  <si>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</si>
  <si>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</si>
  <si>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</si>
  <si>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</si>
  <si>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</si>
  <si>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</si>
  <si>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</si>
  <si>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</si>
  <si>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</si>
  <si>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</si>
  <si>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</si>
  <si>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</si>
  <si>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</si>
  <si>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</si>
  <si>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</si>
  <si>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</si>
  <si>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</si>
  <si>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</si>
  <si>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</si>
  <si>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</si>
  <si>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</si>
  <si>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</si>
  <si>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</si>
  <si>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</si>
  <si>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</si>
  <si>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</si>
  <si>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</si>
  <si>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</si>
  <si>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</si>
  <si>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</si>
  <si>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</si>
  <si>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</si>
  <si>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</si>
  <si>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</si>
  <si>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</si>
  <si>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</si>
  <si>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</si>
  <si>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</si>
  <si>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</si>
  <si>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</si>
  <si>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</si>
  <si>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</si>
  <si>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департамент культуры и национальной политики Кемеровской области</t>
  </si>
  <si>
    <t>01 января 2018 г.</t>
  </si>
  <si>
    <t>02176921</t>
  </si>
  <si>
    <t>ГАУК "КОЦНТД"</t>
  </si>
  <si>
    <t>4205042672</t>
  </si>
  <si>
    <t>ГОД</t>
  </si>
  <si>
    <t>5</t>
  </si>
  <si>
    <t>01.01.2018</t>
  </si>
  <si>
    <t>3</t>
  </si>
  <si>
    <t>500</t>
  </si>
  <si>
    <t>004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</si>
  <si>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</si>
  <si>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</si>
  <si>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</si>
  <si>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</si>
  <si>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</si>
  <si>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</si>
  <si>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</si>
  <si>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</si>
  <si>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</si>
  <si>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</si>
  <si>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</si>
  <si>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</si>
  <si>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</si>
  <si>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</si>
  <si>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</si>
  <si>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</si>
  <si>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</si>
  <si>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</si>
  <si>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</si>
  <si>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</si>
  <si>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32701000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</si>
</sst>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4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2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horizontal="left" wrapText="1" indent="2"/>
    </xf>
    <xf numFmtId="0" fontId="2" fillId="18" borderId="23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8" borderId="32" xfId="0" applyFont="1" applyFill="1" applyBorder="1" applyAlignment="1">
      <alignment horizontal="left" wrapText="1"/>
    </xf>
    <xf numFmtId="49" fontId="2" fillId="18" borderId="33" xfId="0" applyNumberFormat="1" applyFont="1" applyFill="1" applyBorder="1" applyAlignment="1">
      <alignment horizontal="center"/>
    </xf>
    <xf numFmtId="0" fontId="2" fillId="18" borderId="34" xfId="0" applyFont="1" applyFill="1" applyBorder="1" applyAlignment="1">
      <alignment horizontal="left" wrapText="1" indent="4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/>
    </xf>
    <xf numFmtId="0" fontId="3" fillId="18" borderId="36" xfId="0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3"/>
    </xf>
    <xf numFmtId="49" fontId="2" fillId="18" borderId="40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left" wrapText="1" indent="4"/>
    </xf>
    <xf numFmtId="0" fontId="3" fillId="18" borderId="42" xfId="0" applyFont="1" applyFill="1" applyBorder="1" applyAlignment="1">
      <alignment horizontal="left" wrapText="1"/>
    </xf>
    <xf numFmtId="0" fontId="2" fillId="18" borderId="29" xfId="0" applyFont="1" applyFill="1" applyBorder="1" applyAlignment="1">
      <alignment horizontal="left" wrapText="1" indent="3"/>
    </xf>
    <xf numFmtId="0" fontId="2" fillId="18" borderId="28" xfId="0" applyFont="1" applyFill="1" applyBorder="1" applyAlignment="1">
      <alignment horizontal="left" wrapText="1" indent="3"/>
    </xf>
    <xf numFmtId="172" fontId="2" fillId="18" borderId="18" xfId="0" applyNumberFormat="1" applyFont="1" applyFill="1" applyBorder="1" applyAlignment="1">
      <alignment horizontal="center"/>
    </xf>
    <xf numFmtId="172" fontId="2" fillId="18" borderId="17" xfId="0" applyNumberFormat="1" applyFont="1" applyFill="1" applyBorder="1" applyAlignment="1">
      <alignment horizontal="center"/>
    </xf>
    <xf numFmtId="172" fontId="2" fillId="18" borderId="43" xfId="0" applyNumberFormat="1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48" xfId="0" applyNumberFormat="1" applyFont="1" applyFill="1" applyBorder="1" applyAlignment="1">
      <alignment horizontal="right"/>
    </xf>
    <xf numFmtId="172" fontId="2" fillId="18" borderId="48" xfId="0" applyNumberFormat="1" applyFont="1" applyFill="1" applyBorder="1" applyAlignment="1">
      <alignment horizontal="right"/>
    </xf>
    <xf numFmtId="172" fontId="2" fillId="19" borderId="49" xfId="0" applyNumberFormat="1" applyFont="1" applyFill="1" applyBorder="1" applyAlignment="1">
      <alignment horizontal="right"/>
    </xf>
    <xf numFmtId="172" fontId="2" fillId="18" borderId="17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0" borderId="48" xfId="0" applyNumberFormat="1" applyFont="1" applyFill="1" applyBorder="1" applyAlignment="1" applyProtection="1">
      <alignment horizontal="right"/>
      <protection locked="0"/>
    </xf>
    <xf numFmtId="172" fontId="2" fillId="20" borderId="48" xfId="0" applyNumberFormat="1" applyFont="1" applyFill="1" applyBorder="1" applyAlignment="1">
      <alignment horizontal="right"/>
    </xf>
    <xf numFmtId="172" fontId="2" fillId="20" borderId="49" xfId="0" applyNumberFormat="1" applyFont="1" applyFill="1" applyBorder="1" applyAlignment="1">
      <alignment horizontal="right"/>
    </xf>
    <xf numFmtId="172" fontId="2" fillId="7" borderId="48" xfId="0" applyNumberFormat="1" applyFont="1" applyFill="1" applyBorder="1" applyAlignment="1">
      <alignment horizontal="right"/>
    </xf>
    <xf numFmtId="172" fontId="2" fillId="7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 vertical="top"/>
    </xf>
    <xf numFmtId="172" fontId="2" fillId="7" borderId="49" xfId="0" applyNumberFormat="1" applyFont="1" applyFill="1" applyBorder="1" applyAlignment="1">
      <alignment horizontal="right"/>
    </xf>
    <xf numFmtId="172" fontId="2" fillId="7" borderId="19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18" borderId="14" xfId="0" applyNumberFormat="1" applyFont="1" applyFill="1" applyBorder="1" applyAlignment="1">
      <alignment horizontal="right"/>
    </xf>
    <xf numFmtId="172" fontId="2" fillId="18" borderId="54" xfId="0" applyNumberFormat="1" applyFont="1" applyFill="1" applyBorder="1" applyAlignment="1">
      <alignment horizontal="right" vertical="top"/>
    </xf>
    <xf numFmtId="172" fontId="2" fillId="20" borderId="55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7" borderId="55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 applyProtection="1">
      <alignment horizontal="right"/>
      <protection locked="0"/>
    </xf>
    <xf numFmtId="172" fontId="2" fillId="18" borderId="1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56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15" xfId="0" applyNumberFormat="1" applyFont="1" applyFill="1" applyBorder="1" applyAlignment="1" applyProtection="1">
      <alignment horizontal="right" vertical="center"/>
      <protection locked="0"/>
    </xf>
    <xf numFmtId="172" fontId="2" fillId="5" borderId="57" xfId="0" applyNumberFormat="1" applyFont="1" applyFill="1" applyBorder="1" applyAlignment="1">
      <alignment horizontal="right"/>
    </xf>
    <xf numFmtId="172" fontId="2" fillId="5" borderId="58" xfId="0" applyNumberFormat="1" applyFont="1" applyFill="1" applyBorder="1" applyAlignment="1">
      <alignment horizontal="right"/>
    </xf>
    <xf numFmtId="172" fontId="2" fillId="20" borderId="56" xfId="0" applyNumberFormat="1" applyFont="1" applyFill="1" applyBorder="1" applyAlignment="1">
      <alignment horizontal="right"/>
    </xf>
    <xf numFmtId="172" fontId="2" fillId="19" borderId="1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5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8" borderId="58" xfId="0" applyNumberFormat="1" applyFont="1" applyFill="1" applyBorder="1" applyAlignment="1">
      <alignment horizontal="right"/>
    </xf>
    <xf numFmtId="172" fontId="2" fillId="19" borderId="61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172" fontId="2" fillId="7" borderId="59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18" borderId="54" xfId="0" applyNumberFormat="1" applyFont="1" applyFill="1" applyBorder="1" applyAlignment="1">
      <alignment horizontal="right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18" borderId="62" xfId="0" applyFont="1" applyFill="1" applyBorder="1" applyAlignment="1" applyProtection="1">
      <alignment horizontal="left" wrapText="1"/>
      <protection/>
    </xf>
    <xf numFmtId="49" fontId="2" fillId="18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0" xfId="0" applyFont="1" applyFill="1" applyAlignment="1">
      <alignment horizontal="left" wrapText="1"/>
    </xf>
    <xf numFmtId="49" fontId="2" fillId="0" borderId="46" xfId="0" applyNumberFormat="1" applyFont="1" applyFill="1" applyBorder="1" applyAlignment="1">
      <alignment horizontal="center"/>
    </xf>
    <xf numFmtId="0" fontId="2" fillId="18" borderId="63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6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67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 wrapText="1"/>
    </xf>
    <xf numFmtId="0" fontId="2" fillId="0" borderId="68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0" hidden="1" customWidth="1"/>
    <col min="13" max="16384" width="9.125" style="3" customWidth="1"/>
  </cols>
  <sheetData>
    <row r="1" ht="2.25" customHeight="1"/>
    <row r="2" spans="1:12" ht="11.25" customHeight="1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K2" s="2"/>
      <c r="L2" s="150" t="s">
        <v>356</v>
      </c>
    </row>
    <row r="3" spans="1:12" ht="11.25" customHeight="1">
      <c r="A3" s="173" t="s">
        <v>1</v>
      </c>
      <c r="B3" s="174"/>
      <c r="C3" s="174"/>
      <c r="D3" s="174"/>
      <c r="E3" s="174"/>
      <c r="F3" s="174"/>
      <c r="G3" s="174"/>
      <c r="H3" s="174"/>
      <c r="I3" s="174"/>
      <c r="K3" s="2" t="s">
        <v>381</v>
      </c>
      <c r="L3" s="150" t="s">
        <v>357</v>
      </c>
    </row>
    <row r="4" spans="1:12" ht="10.5" customHeight="1" thickBot="1">
      <c r="A4" s="175"/>
      <c r="B4" s="175"/>
      <c r="C4" s="175"/>
      <c r="D4" s="175"/>
      <c r="E4" s="175"/>
      <c r="F4" s="175"/>
      <c r="G4" s="175"/>
      <c r="H4" s="175"/>
      <c r="I4" s="176"/>
      <c r="J4" s="4" t="s">
        <v>2</v>
      </c>
      <c r="K4" s="2" t="s">
        <v>384</v>
      </c>
      <c r="L4" s="150" t="s">
        <v>358</v>
      </c>
    </row>
    <row r="5" spans="1:12" ht="12.75" customHeight="1">
      <c r="A5" s="5"/>
      <c r="C5" s="78" t="s">
        <v>195</v>
      </c>
      <c r="D5" s="167" t="s">
        <v>376</v>
      </c>
      <c r="E5" s="167"/>
      <c r="F5" s="6"/>
      <c r="G5" s="6"/>
      <c r="H5" s="6"/>
      <c r="I5" s="80" t="s">
        <v>203</v>
      </c>
      <c r="J5" s="7" t="s">
        <v>3</v>
      </c>
      <c r="K5" s="2" t="s">
        <v>382</v>
      </c>
      <c r="L5" s="150" t="s">
        <v>359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ht="12.75">
      <c r="A7" s="180" t="s">
        <v>196</v>
      </c>
      <c r="B7" s="179" t="s">
        <v>378</v>
      </c>
      <c r="C7" s="179"/>
      <c r="D7" s="179"/>
      <c r="E7" s="179"/>
      <c r="F7" s="179"/>
      <c r="G7" s="179"/>
      <c r="H7" s="179"/>
      <c r="I7" s="80" t="s">
        <v>200</v>
      </c>
      <c r="J7" s="89" t="s">
        <v>377</v>
      </c>
      <c r="K7" s="2" t="s">
        <v>383</v>
      </c>
      <c r="L7" s="150" t="s">
        <v>361</v>
      </c>
    </row>
    <row r="8" spans="1:11" ht="12.75">
      <c r="A8" s="180"/>
      <c r="B8" s="177"/>
      <c r="C8" s="177"/>
      <c r="D8" s="177"/>
      <c r="E8" s="177"/>
      <c r="F8" s="177"/>
      <c r="G8" s="177"/>
      <c r="H8" s="177"/>
      <c r="I8" s="80" t="s">
        <v>335</v>
      </c>
      <c r="J8" s="89" t="s">
        <v>379</v>
      </c>
      <c r="K8" s="2"/>
    </row>
    <row r="9" spans="1:12" ht="12.75">
      <c r="A9" s="10" t="s">
        <v>197</v>
      </c>
      <c r="B9" s="177"/>
      <c r="C9" s="177"/>
      <c r="D9" s="177"/>
      <c r="E9" s="177"/>
      <c r="F9" s="177"/>
      <c r="G9" s="177"/>
      <c r="H9" s="177"/>
      <c r="I9" s="80"/>
      <c r="J9" s="89"/>
      <c r="K9" s="2"/>
      <c r="L9" s="150" t="s">
        <v>362</v>
      </c>
    </row>
    <row r="10" spans="1:12" ht="12.75">
      <c r="A10" s="10" t="s">
        <v>198</v>
      </c>
      <c r="B10" s="178" t="s">
        <v>375</v>
      </c>
      <c r="C10" s="178"/>
      <c r="D10" s="178"/>
      <c r="E10" s="178"/>
      <c r="F10" s="178"/>
      <c r="G10" s="178"/>
      <c r="H10" s="178"/>
      <c r="I10" s="80" t="s">
        <v>329</v>
      </c>
      <c r="J10" s="90" t="s">
        <v>406</v>
      </c>
      <c r="K10" s="2"/>
      <c r="L10" s="150" t="s">
        <v>363</v>
      </c>
    </row>
    <row r="11" spans="1:12" ht="12.75" customHeight="1">
      <c r="A11" s="186" t="s">
        <v>374</v>
      </c>
      <c r="B11" s="187"/>
      <c r="C11" s="187"/>
      <c r="D11" s="187"/>
      <c r="E11" s="187"/>
      <c r="F11" s="187"/>
      <c r="G11" s="187"/>
      <c r="H11" s="187"/>
      <c r="I11" s="80" t="s">
        <v>200</v>
      </c>
      <c r="J11" s="91"/>
      <c r="K11" s="2" t="s">
        <v>380</v>
      </c>
      <c r="L11" s="150" t="s">
        <v>364</v>
      </c>
    </row>
    <row r="12" spans="1:12" ht="12.75">
      <c r="A12" s="186"/>
      <c r="B12" s="188"/>
      <c r="C12" s="188"/>
      <c r="D12" s="188"/>
      <c r="E12" s="188"/>
      <c r="F12" s="188"/>
      <c r="G12" s="188"/>
      <c r="H12" s="188"/>
      <c r="I12" s="80" t="s">
        <v>335</v>
      </c>
      <c r="J12" s="91"/>
      <c r="K12" s="2"/>
      <c r="L12" s="150" t="s">
        <v>365</v>
      </c>
    </row>
    <row r="13" spans="1:11" ht="12.75">
      <c r="A13" s="154"/>
      <c r="B13" s="187"/>
      <c r="C13" s="187"/>
      <c r="D13" s="187"/>
      <c r="E13" s="187"/>
      <c r="F13" s="187"/>
      <c r="G13" s="187"/>
      <c r="H13" s="187"/>
      <c r="I13" s="80" t="s">
        <v>201</v>
      </c>
      <c r="J13" s="91" t="s">
        <v>385</v>
      </c>
      <c r="K13" s="2"/>
    </row>
    <row r="14" spans="1:12" ht="12.75">
      <c r="A14" s="13" t="s">
        <v>4</v>
      </c>
      <c r="B14" s="189"/>
      <c r="C14" s="189"/>
      <c r="D14" s="189"/>
      <c r="E14" s="189"/>
      <c r="F14" s="189"/>
      <c r="G14" s="189"/>
      <c r="H14" s="189"/>
      <c r="I14" s="80"/>
      <c r="J14" s="155"/>
      <c r="K14" s="152"/>
      <c r="L14" s="150" t="s">
        <v>366</v>
      </c>
    </row>
    <row r="15" spans="1:12" ht="12.75" customHeight="1" thickBot="1">
      <c r="A15" s="10" t="s">
        <v>5</v>
      </c>
      <c r="B15" s="189"/>
      <c r="C15" s="189"/>
      <c r="D15" s="189"/>
      <c r="E15" s="189"/>
      <c r="F15" s="189"/>
      <c r="G15" s="189"/>
      <c r="H15" s="189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>
      <c r="A17" s="16"/>
      <c r="B17" s="17" t="s">
        <v>7</v>
      </c>
      <c r="C17" s="163" t="s">
        <v>8</v>
      </c>
      <c r="D17" s="164"/>
      <c r="E17" s="164"/>
      <c r="F17" s="165"/>
      <c r="G17" s="163" t="s">
        <v>9</v>
      </c>
      <c r="H17" s="164"/>
      <c r="I17" s="164"/>
      <c r="J17" s="164"/>
      <c r="K17" s="153"/>
      <c r="L17" s="150" t="s">
        <v>369</v>
      </c>
    </row>
    <row r="18" spans="1:12" ht="12" customHeight="1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61" t="s">
        <v>12</v>
      </c>
      <c r="G18" s="21" t="s">
        <v>11</v>
      </c>
      <c r="H18" s="147" t="s">
        <v>351</v>
      </c>
      <c r="I18" s="147" t="s">
        <v>340</v>
      </c>
      <c r="J18" s="159" t="s">
        <v>12</v>
      </c>
      <c r="K18" s="153"/>
      <c r="L18" s="150" t="s">
        <v>370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2"/>
      <c r="G19" s="21" t="s">
        <v>15</v>
      </c>
      <c r="H19" s="21" t="s">
        <v>352</v>
      </c>
      <c r="I19" s="21" t="s">
        <v>341</v>
      </c>
      <c r="J19" s="160"/>
      <c r="L19" s="150" t="s">
        <v>371</v>
      </c>
    </row>
    <row r="20" spans="1:12" ht="12" customHeight="1">
      <c r="A20" s="19"/>
      <c r="B20" s="20"/>
      <c r="C20" s="21" t="s">
        <v>16</v>
      </c>
      <c r="D20" s="21" t="s">
        <v>353</v>
      </c>
      <c r="E20" s="21" t="s">
        <v>11</v>
      </c>
      <c r="F20" s="162"/>
      <c r="G20" s="21" t="s">
        <v>16</v>
      </c>
      <c r="H20" s="21" t="s">
        <v>353</v>
      </c>
      <c r="I20" s="21" t="s">
        <v>11</v>
      </c>
      <c r="J20" s="160"/>
      <c r="L20" s="150" t="s">
        <v>372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1" ht="19.5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>
      <c r="A23" s="39" t="s">
        <v>387</v>
      </c>
      <c r="B23" s="40" t="s">
        <v>19</v>
      </c>
      <c r="C23" s="95"/>
      <c r="D23" s="94">
        <f>SUM(D25:D28)</f>
        <v>16509666.2</v>
      </c>
      <c r="E23" s="94">
        <f>SUM(E25:E28)</f>
        <v>464294.24</v>
      </c>
      <c r="F23" s="94">
        <f>SUM(F25:F28)</f>
        <v>16973960.44</v>
      </c>
      <c r="G23" s="95"/>
      <c r="H23" s="94">
        <f>SUM(H25:H28)</f>
        <v>15223725.66</v>
      </c>
      <c r="I23" s="94">
        <f>SUM(I25:I28)</f>
        <v>472284.24</v>
      </c>
      <c r="J23" s="96">
        <f>SUM(J25:J28)</f>
        <v>15696009.9</v>
      </c>
      <c r="K23" s="92" t="s">
        <v>228</v>
      </c>
      <c r="L23" s="150" t="s">
        <v>19</v>
      </c>
    </row>
    <row r="24" spans="1:11" ht="9.75" customHeight="1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>
      <c r="A25" s="41" t="s">
        <v>392</v>
      </c>
      <c r="B25" s="40" t="s">
        <v>21</v>
      </c>
      <c r="C25" s="95"/>
      <c r="D25" s="99">
        <v>5081895.08</v>
      </c>
      <c r="E25" s="99"/>
      <c r="F25" s="100">
        <f>SUM(D25:E25)</f>
        <v>5081895.08</v>
      </c>
      <c r="G25" s="95"/>
      <c r="H25" s="99">
        <v>5081895.08</v>
      </c>
      <c r="I25" s="99"/>
      <c r="J25" s="101">
        <f>SUM(H25:I25)</f>
        <v>5081895.08</v>
      </c>
      <c r="K25" s="92" t="s">
        <v>229</v>
      </c>
      <c r="L25" s="150" t="s">
        <v>21</v>
      </c>
    </row>
    <row r="26" spans="1:12" ht="22.5">
      <c r="A26" s="41" t="s">
        <v>22</v>
      </c>
      <c r="B26" s="40" t="s">
        <v>23</v>
      </c>
      <c r="C26" s="95"/>
      <c r="D26" s="99">
        <v>8970034.68</v>
      </c>
      <c r="E26" s="99"/>
      <c r="F26" s="100">
        <f>SUM(D26:E26)</f>
        <v>8970034.68</v>
      </c>
      <c r="G26" s="95"/>
      <c r="H26" s="99">
        <v>7907482.98</v>
      </c>
      <c r="I26" s="99"/>
      <c r="J26" s="101">
        <f>SUM(H26:I26)</f>
        <v>7907482.98</v>
      </c>
      <c r="K26" s="92" t="s">
        <v>230</v>
      </c>
      <c r="L26" s="150" t="s">
        <v>23</v>
      </c>
    </row>
    <row r="27" spans="1:12" ht="12.75">
      <c r="A27" s="41" t="s">
        <v>24</v>
      </c>
      <c r="B27" s="40" t="s">
        <v>25</v>
      </c>
      <c r="C27" s="95"/>
      <c r="D27" s="99">
        <v>2457736.44</v>
      </c>
      <c r="E27" s="99">
        <v>464294.24</v>
      </c>
      <c r="F27" s="100">
        <f>SUM(D27:E27)</f>
        <v>2922030.68</v>
      </c>
      <c r="G27" s="95"/>
      <c r="H27" s="99">
        <v>2234347.6</v>
      </c>
      <c r="I27" s="99">
        <v>472284.24</v>
      </c>
      <c r="J27" s="101">
        <f>SUM(H27:I27)</f>
        <v>2706631.84</v>
      </c>
      <c r="K27" s="92" t="s">
        <v>231</v>
      </c>
      <c r="L27" s="150" t="s">
        <v>25</v>
      </c>
    </row>
    <row r="28" spans="1:12" ht="12.75">
      <c r="A28" s="41" t="s">
        <v>393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ht="12.75">
      <c r="A29" s="42" t="s">
        <v>27</v>
      </c>
      <c r="B29" s="40" t="s">
        <v>28</v>
      </c>
      <c r="C29" s="95"/>
      <c r="D29" s="94">
        <f>SUM(D31:D34)</f>
        <v>8212972.71</v>
      </c>
      <c r="E29" s="94">
        <f>SUM(E31:E34)</f>
        <v>439470.86</v>
      </c>
      <c r="F29" s="94">
        <f>SUM(F31:F34)</f>
        <v>8652443.57</v>
      </c>
      <c r="G29" s="95"/>
      <c r="H29" s="94">
        <f>SUM(H31:H34)</f>
        <v>6189293.83</v>
      </c>
      <c r="I29" s="94">
        <f>SUM(I31:I34)</f>
        <v>461000.82</v>
      </c>
      <c r="J29" s="96">
        <f>SUM(J31:J34)</f>
        <v>6650294.65</v>
      </c>
      <c r="K29" s="92" t="s">
        <v>233</v>
      </c>
      <c r="L29" s="150" t="s">
        <v>28</v>
      </c>
    </row>
    <row r="30" spans="1:11" ht="9.75" customHeight="1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2.5">
      <c r="A31" s="41" t="s">
        <v>394</v>
      </c>
      <c r="B31" s="40" t="s">
        <v>29</v>
      </c>
      <c r="C31" s="95"/>
      <c r="D31" s="99">
        <v>1337408.05</v>
      </c>
      <c r="E31" s="99"/>
      <c r="F31" s="100">
        <f>SUM(D31:E31)</f>
        <v>1337408.05</v>
      </c>
      <c r="G31" s="95"/>
      <c r="H31" s="99">
        <v>1486227.61</v>
      </c>
      <c r="I31" s="99"/>
      <c r="J31" s="101">
        <f>SUM(H31:I31)</f>
        <v>1486227.61</v>
      </c>
      <c r="K31" s="92" t="s">
        <v>234</v>
      </c>
      <c r="L31" s="150" t="s">
        <v>29</v>
      </c>
    </row>
    <row r="32" spans="1:12" ht="22.5">
      <c r="A32" s="41" t="s">
        <v>395</v>
      </c>
      <c r="B32" s="40" t="s">
        <v>30</v>
      </c>
      <c r="C32" s="95"/>
      <c r="D32" s="99">
        <v>4417828.22</v>
      </c>
      <c r="E32" s="99"/>
      <c r="F32" s="100">
        <f>SUM(D32:E32)</f>
        <v>4417828.22</v>
      </c>
      <c r="G32" s="95"/>
      <c r="H32" s="99">
        <v>2594109.62</v>
      </c>
      <c r="I32" s="99"/>
      <c r="J32" s="101">
        <f>SUM(H32:I32)</f>
        <v>2594109.62</v>
      </c>
      <c r="K32" s="92" t="s">
        <v>235</v>
      </c>
      <c r="L32" s="150" t="s">
        <v>30</v>
      </c>
    </row>
    <row r="33" spans="1:12" ht="22.5">
      <c r="A33" s="41" t="s">
        <v>396</v>
      </c>
      <c r="B33" s="40" t="s">
        <v>31</v>
      </c>
      <c r="C33" s="95"/>
      <c r="D33" s="99">
        <v>2457736.44</v>
      </c>
      <c r="E33" s="99">
        <v>439470.86</v>
      </c>
      <c r="F33" s="100">
        <f>SUM(D33:E33)</f>
        <v>2897207.3</v>
      </c>
      <c r="G33" s="95"/>
      <c r="H33" s="99">
        <v>2108956.6</v>
      </c>
      <c r="I33" s="99">
        <v>461000.82</v>
      </c>
      <c r="J33" s="101">
        <f>SUM(H33:I33)</f>
        <v>2569957.42</v>
      </c>
      <c r="K33" s="92" t="s">
        <v>236</v>
      </c>
      <c r="L33" s="150" t="s">
        <v>31</v>
      </c>
    </row>
    <row r="34" spans="1:12" ht="12.75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>
      <c r="A35" s="39" t="s">
        <v>388</v>
      </c>
      <c r="B35" s="40" t="s">
        <v>34</v>
      </c>
      <c r="C35" s="95"/>
      <c r="D35" s="102">
        <f>D23-D29</f>
        <v>8296693.49</v>
      </c>
      <c r="E35" s="102">
        <f>E23-E29</f>
        <v>24823.38</v>
      </c>
      <c r="F35" s="102">
        <f>F23-F29</f>
        <v>8321516.87</v>
      </c>
      <c r="G35" s="95"/>
      <c r="H35" s="102">
        <f>H23-H29</f>
        <v>9034431.83</v>
      </c>
      <c r="I35" s="102">
        <f>I23-I29</f>
        <v>11283.42</v>
      </c>
      <c r="J35" s="103">
        <f>J23-J29</f>
        <v>9045715.25</v>
      </c>
      <c r="K35" s="92" t="s">
        <v>238</v>
      </c>
      <c r="L35" s="150" t="s">
        <v>34</v>
      </c>
    </row>
    <row r="36" spans="1:11" ht="9.75" customHeight="1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2.5">
      <c r="A37" s="41" t="s">
        <v>397</v>
      </c>
      <c r="B37" s="40" t="s">
        <v>36</v>
      </c>
      <c r="C37" s="95"/>
      <c r="D37" s="102">
        <f aca="true" t="shared" si="0" ref="D37:F40">D25-D31</f>
        <v>3744487.03</v>
      </c>
      <c r="E37" s="102">
        <f t="shared" si="0"/>
        <v>0</v>
      </c>
      <c r="F37" s="102">
        <f t="shared" si="0"/>
        <v>3744487.03</v>
      </c>
      <c r="G37" s="95"/>
      <c r="H37" s="102">
        <f aca="true" t="shared" si="1" ref="H37:J40">H25-H31</f>
        <v>3595667.47</v>
      </c>
      <c r="I37" s="102">
        <f t="shared" si="1"/>
        <v>0</v>
      </c>
      <c r="J37" s="106">
        <f t="shared" si="1"/>
        <v>3595667.47</v>
      </c>
      <c r="K37" s="92" t="s">
        <v>239</v>
      </c>
      <c r="L37" s="150" t="s">
        <v>36</v>
      </c>
    </row>
    <row r="38" spans="1:12" ht="22.5">
      <c r="A38" s="41" t="s">
        <v>398</v>
      </c>
      <c r="B38" s="40" t="s">
        <v>37</v>
      </c>
      <c r="C38" s="95"/>
      <c r="D38" s="102">
        <f t="shared" si="0"/>
        <v>4552206.46</v>
      </c>
      <c r="E38" s="102">
        <f t="shared" si="0"/>
        <v>0</v>
      </c>
      <c r="F38" s="102">
        <f t="shared" si="0"/>
        <v>4552206.46</v>
      </c>
      <c r="G38" s="95"/>
      <c r="H38" s="102">
        <f t="shared" si="1"/>
        <v>5313373.36</v>
      </c>
      <c r="I38" s="102">
        <f t="shared" si="1"/>
        <v>0</v>
      </c>
      <c r="J38" s="106">
        <f t="shared" si="1"/>
        <v>5313373.36</v>
      </c>
      <c r="K38" s="92" t="s">
        <v>240</v>
      </c>
      <c r="L38" s="150" t="s">
        <v>37</v>
      </c>
    </row>
    <row r="39" spans="1:12" ht="22.5">
      <c r="A39" s="41" t="s">
        <v>399</v>
      </c>
      <c r="B39" s="40" t="s">
        <v>38</v>
      </c>
      <c r="C39" s="95"/>
      <c r="D39" s="102">
        <f t="shared" si="0"/>
        <v>0</v>
      </c>
      <c r="E39" s="102">
        <f t="shared" si="0"/>
        <v>24823.38</v>
      </c>
      <c r="F39" s="102">
        <f t="shared" si="0"/>
        <v>24823.38</v>
      </c>
      <c r="G39" s="95"/>
      <c r="H39" s="102">
        <f t="shared" si="1"/>
        <v>125391</v>
      </c>
      <c r="I39" s="102">
        <f t="shared" si="1"/>
        <v>11283.42</v>
      </c>
      <c r="J39" s="106">
        <f t="shared" si="1"/>
        <v>136674.42</v>
      </c>
      <c r="K39" s="92" t="s">
        <v>241</v>
      </c>
      <c r="L39" s="150" t="s">
        <v>38</v>
      </c>
    </row>
    <row r="40" spans="1:12" ht="23.25" thickBot="1">
      <c r="A40" s="41" t="s">
        <v>400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1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1" ht="13.5" customHeight="1">
      <c r="A42" s="16"/>
      <c r="B42" s="17" t="s">
        <v>7</v>
      </c>
      <c r="C42" s="163" t="s">
        <v>8</v>
      </c>
      <c r="D42" s="164"/>
      <c r="E42" s="164"/>
      <c r="F42" s="165"/>
      <c r="G42" s="163" t="s">
        <v>9</v>
      </c>
      <c r="H42" s="164"/>
      <c r="I42" s="164"/>
      <c r="J42" s="164"/>
      <c r="K42" s="92"/>
    </row>
    <row r="43" spans="1:11" ht="12" customHeight="1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61" t="s">
        <v>12</v>
      </c>
      <c r="G43" s="21" t="s">
        <v>11</v>
      </c>
      <c r="H43" s="147" t="s">
        <v>351</v>
      </c>
      <c r="I43" s="147" t="s">
        <v>340</v>
      </c>
      <c r="J43" s="159" t="s">
        <v>12</v>
      </c>
      <c r="K43" s="92"/>
    </row>
    <row r="44" spans="1:11" ht="12" customHeight="1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2"/>
      <c r="G44" s="21" t="s">
        <v>15</v>
      </c>
      <c r="H44" s="21" t="s">
        <v>352</v>
      </c>
      <c r="I44" s="21" t="s">
        <v>341</v>
      </c>
      <c r="J44" s="160"/>
      <c r="K44" s="92"/>
    </row>
    <row r="45" spans="1:11" ht="12" customHeight="1">
      <c r="A45" s="19"/>
      <c r="B45" s="20"/>
      <c r="C45" s="21" t="s">
        <v>16</v>
      </c>
      <c r="D45" s="21" t="s">
        <v>353</v>
      </c>
      <c r="E45" s="21" t="s">
        <v>11</v>
      </c>
      <c r="F45" s="162"/>
      <c r="G45" s="21" t="s">
        <v>16</v>
      </c>
      <c r="H45" s="21" t="s">
        <v>353</v>
      </c>
      <c r="I45" s="21" t="s">
        <v>11</v>
      </c>
      <c r="J45" s="160"/>
      <c r="K45" s="92"/>
    </row>
    <row r="46" spans="1:11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>
      <c r="A47" s="47" t="s">
        <v>389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1" ht="9.75" customHeight="1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2.5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ht="12.75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ht="12.75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ht="12.75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1" ht="9.75" customHeight="1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2.5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ht="12.75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>
      <c r="A57" s="42" t="s">
        <v>390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1" ht="9.75" customHeight="1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2.5">
      <c r="A59" s="49" t="s">
        <v>336</v>
      </c>
      <c r="B59" s="40" t="s">
        <v>57</v>
      </c>
      <c r="C59" s="95"/>
      <c r="D59" s="102">
        <f aca="true" t="shared" si="2" ref="D59:F61">D49-D54</f>
        <v>0</v>
      </c>
      <c r="E59" s="102">
        <f t="shared" si="2"/>
        <v>0</v>
      </c>
      <c r="F59" s="116">
        <f t="shared" si="2"/>
        <v>0</v>
      </c>
      <c r="G59" s="95"/>
      <c r="H59" s="102">
        <f aca="true" t="shared" si="3" ref="H59:J61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2.5">
      <c r="A60" s="48" t="s">
        <v>401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2.5">
      <c r="A61" s="48" t="s">
        <v>402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ht="12.75">
      <c r="A62" s="42" t="s">
        <v>391</v>
      </c>
      <c r="B62" s="40" t="s">
        <v>60</v>
      </c>
      <c r="C62" s="99"/>
      <c r="D62" s="117">
        <v>5091481.05</v>
      </c>
      <c r="E62" s="117"/>
      <c r="F62" s="113">
        <f>SUM(C62:E62)</f>
        <v>5091481.05</v>
      </c>
      <c r="G62" s="99"/>
      <c r="H62" s="117">
        <v>5091481.05</v>
      </c>
      <c r="I62" s="117"/>
      <c r="J62" s="101">
        <f>SUM(G62:I62)</f>
        <v>5091481.05</v>
      </c>
      <c r="K62" s="92" t="s">
        <v>255</v>
      </c>
      <c r="L62" s="150" t="s">
        <v>60</v>
      </c>
    </row>
    <row r="63" spans="1:12" ht="12.75">
      <c r="A63" s="42" t="s">
        <v>61</v>
      </c>
      <c r="B63" s="40" t="s">
        <v>62</v>
      </c>
      <c r="C63" s="99"/>
      <c r="D63" s="117">
        <v>555354.41</v>
      </c>
      <c r="E63" s="117">
        <v>238661.05</v>
      </c>
      <c r="F63" s="113">
        <f>SUM(C63:E63)</f>
        <v>794015.46</v>
      </c>
      <c r="G63" s="99">
        <v>27281.9</v>
      </c>
      <c r="H63" s="117">
        <v>499175.11</v>
      </c>
      <c r="I63" s="117">
        <v>265705.74</v>
      </c>
      <c r="J63" s="101">
        <f>SUM(G63:I63)</f>
        <v>792162.75</v>
      </c>
      <c r="K63" s="92" t="s">
        <v>256</v>
      </c>
      <c r="L63" s="150" t="s">
        <v>62</v>
      </c>
    </row>
    <row r="64" spans="1:11" ht="9.75" customHeight="1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ht="12.75">
      <c r="A66" s="42" t="s">
        <v>65</v>
      </c>
      <c r="B66" s="40" t="s">
        <v>66</v>
      </c>
      <c r="C66" s="94">
        <f aca="true" t="shared" si="4" ref="C66:J66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1" ht="9.75" customHeight="1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1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1" ht="15" customHeight="1">
      <c r="A73" s="16"/>
      <c r="B73" s="17" t="s">
        <v>7</v>
      </c>
      <c r="C73" s="163" t="s">
        <v>8</v>
      </c>
      <c r="D73" s="164"/>
      <c r="E73" s="164"/>
      <c r="F73" s="165"/>
      <c r="G73" s="163" t="s">
        <v>9</v>
      </c>
      <c r="H73" s="164"/>
      <c r="I73" s="164"/>
      <c r="J73" s="164"/>
      <c r="K73" s="92"/>
    </row>
    <row r="74" spans="1:11" ht="12" customHeight="1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61" t="s">
        <v>12</v>
      </c>
      <c r="G74" s="21" t="s">
        <v>11</v>
      </c>
      <c r="H74" s="147" t="s">
        <v>351</v>
      </c>
      <c r="I74" s="147" t="s">
        <v>340</v>
      </c>
      <c r="J74" s="159" t="s">
        <v>12</v>
      </c>
      <c r="K74" s="92"/>
    </row>
    <row r="75" spans="1:11" ht="12" customHeight="1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2"/>
      <c r="G75" s="21" t="s">
        <v>15</v>
      </c>
      <c r="H75" s="21" t="s">
        <v>352</v>
      </c>
      <c r="I75" s="21" t="s">
        <v>341</v>
      </c>
      <c r="J75" s="160"/>
      <c r="K75" s="92"/>
    </row>
    <row r="76" spans="1:11" ht="12" customHeight="1">
      <c r="A76" s="19"/>
      <c r="B76" s="20"/>
      <c r="C76" s="21" t="s">
        <v>16</v>
      </c>
      <c r="D76" s="21" t="s">
        <v>353</v>
      </c>
      <c r="E76" s="21" t="s">
        <v>11</v>
      </c>
      <c r="F76" s="162"/>
      <c r="G76" s="21" t="s">
        <v>16</v>
      </c>
      <c r="H76" s="21" t="s">
        <v>353</v>
      </c>
      <c r="I76" s="21" t="s">
        <v>11</v>
      </c>
      <c r="J76" s="160"/>
      <c r="K76" s="92"/>
    </row>
    <row r="77" spans="1:11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>
      <c r="A78" s="42" t="s">
        <v>76</v>
      </c>
      <c r="B78" s="40" t="s">
        <v>77</v>
      </c>
      <c r="C78" s="94">
        <f aca="true" t="shared" si="5" ref="C78:J78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1" ht="9.75" customHeight="1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ht="12.75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>
      <c r="A85" s="54" t="s">
        <v>386</v>
      </c>
      <c r="B85" s="55" t="s">
        <v>87</v>
      </c>
      <c r="C85" s="127">
        <f aca="true" t="shared" si="6" ref="C85:J85">C35+C57+C62+C63+C66+C78+C84</f>
        <v>0</v>
      </c>
      <c r="D85" s="127">
        <f t="shared" si="6"/>
        <v>13943528.95</v>
      </c>
      <c r="E85" s="127">
        <f t="shared" si="6"/>
        <v>263484.43</v>
      </c>
      <c r="F85" s="127">
        <f t="shared" si="6"/>
        <v>14207013.38</v>
      </c>
      <c r="G85" s="127">
        <f t="shared" si="6"/>
        <v>27281.9</v>
      </c>
      <c r="H85" s="127">
        <f t="shared" si="6"/>
        <v>14625087.99</v>
      </c>
      <c r="I85" s="127">
        <f t="shared" si="6"/>
        <v>276989.16</v>
      </c>
      <c r="J85" s="128">
        <f t="shared" si="6"/>
        <v>14929359.05</v>
      </c>
      <c r="K85" s="92" t="s">
        <v>269</v>
      </c>
      <c r="L85" s="150" t="s">
        <v>87</v>
      </c>
    </row>
    <row r="86" spans="1:11" ht="19.5" customHeight="1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>
      <c r="A87" s="42" t="s">
        <v>89</v>
      </c>
      <c r="B87" s="40" t="s">
        <v>90</v>
      </c>
      <c r="C87" s="94">
        <f aca="true" t="shared" si="7" ref="C87:J87">SUM(C89:C97)</f>
        <v>0</v>
      </c>
      <c r="D87" s="94">
        <f t="shared" si="7"/>
        <v>3105</v>
      </c>
      <c r="E87" s="94">
        <f t="shared" si="7"/>
        <v>103186.27</v>
      </c>
      <c r="F87" s="94">
        <f t="shared" si="7"/>
        <v>106291.27</v>
      </c>
      <c r="G87" s="94">
        <f t="shared" si="7"/>
        <v>0</v>
      </c>
      <c r="H87" s="94">
        <f t="shared" si="7"/>
        <v>10125</v>
      </c>
      <c r="I87" s="94">
        <f t="shared" si="7"/>
        <v>38561.4</v>
      </c>
      <c r="J87" s="96">
        <f t="shared" si="7"/>
        <v>48686.4</v>
      </c>
      <c r="K87" s="92" t="s">
        <v>270</v>
      </c>
      <c r="L87" s="150" t="s">
        <v>90</v>
      </c>
    </row>
    <row r="88" spans="1:11" ht="9.75" customHeight="1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>
      <c r="A89" s="48" t="s">
        <v>222</v>
      </c>
      <c r="B89" s="40" t="s">
        <v>92</v>
      </c>
      <c r="C89" s="99"/>
      <c r="D89" s="117"/>
      <c r="E89" s="117">
        <v>103186.27</v>
      </c>
      <c r="F89" s="113">
        <f aca="true" t="shared" si="8" ref="F89:F97">SUM(C89:E89)</f>
        <v>103186.27</v>
      </c>
      <c r="G89" s="117"/>
      <c r="H89" s="117"/>
      <c r="I89" s="117">
        <v>38561.4</v>
      </c>
      <c r="J89" s="101">
        <f aca="true" t="shared" si="9" ref="J89:J97">SUM(G89:I89)</f>
        <v>38561.4</v>
      </c>
      <c r="K89" s="92" t="s">
        <v>271</v>
      </c>
      <c r="L89" s="150" t="s">
        <v>92</v>
      </c>
    </row>
    <row r="90" spans="1:12" ht="22.5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2.5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2.5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2.5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33.75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ht="12.75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ht="12.75">
      <c r="A96" s="48" t="s">
        <v>100</v>
      </c>
      <c r="B96" s="40" t="s">
        <v>101</v>
      </c>
      <c r="C96" s="99"/>
      <c r="D96" s="123">
        <v>3105</v>
      </c>
      <c r="E96" s="123"/>
      <c r="F96" s="113">
        <f t="shared" si="8"/>
        <v>3105</v>
      </c>
      <c r="G96" s="123"/>
      <c r="H96" s="123">
        <v>10125</v>
      </c>
      <c r="I96" s="123"/>
      <c r="J96" s="101">
        <f t="shared" si="9"/>
        <v>10125</v>
      </c>
      <c r="K96" s="92" t="s">
        <v>278</v>
      </c>
      <c r="L96" s="150" t="s">
        <v>101</v>
      </c>
    </row>
    <row r="97" spans="1:12" ht="22.5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ht="12.75">
      <c r="A98" s="42" t="s">
        <v>103</v>
      </c>
      <c r="B98" s="40" t="s">
        <v>104</v>
      </c>
      <c r="C98" s="94">
        <f aca="true" t="shared" si="10" ref="C98:J98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75" customHeight="1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ht="12.75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3" t="s">
        <v>8</v>
      </c>
      <c r="D104" s="164"/>
      <c r="E104" s="164"/>
      <c r="F104" s="165"/>
      <c r="G104" s="163" t="s">
        <v>9</v>
      </c>
      <c r="H104" s="164"/>
      <c r="I104" s="164"/>
      <c r="J104" s="164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61" t="s">
        <v>12</v>
      </c>
      <c r="G105" s="21" t="s">
        <v>11</v>
      </c>
      <c r="H105" s="147" t="s">
        <v>351</v>
      </c>
      <c r="I105" s="147" t="s">
        <v>340</v>
      </c>
      <c r="J105" s="159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2"/>
      <c r="G106" s="21" t="s">
        <v>15</v>
      </c>
      <c r="H106" s="21" t="s">
        <v>352</v>
      </c>
      <c r="I106" s="21" t="s">
        <v>341</v>
      </c>
      <c r="J106" s="160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353</v>
      </c>
      <c r="E107" s="21" t="s">
        <v>11</v>
      </c>
      <c r="F107" s="162"/>
      <c r="G107" s="21" t="s">
        <v>16</v>
      </c>
      <c r="H107" s="21" t="s">
        <v>353</v>
      </c>
      <c r="I107" s="21" t="s">
        <v>11</v>
      </c>
      <c r="J107" s="160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>
      <c r="A109" s="47" t="s">
        <v>347</v>
      </c>
      <c r="B109" s="40" t="s">
        <v>112</v>
      </c>
      <c r="C109" s="99">
        <v>1094021.09</v>
      </c>
      <c r="D109" s="123">
        <v>422458.84</v>
      </c>
      <c r="E109" s="123"/>
      <c r="F109" s="129">
        <f>SUM(C109:E109)</f>
        <v>1516479.93</v>
      </c>
      <c r="G109" s="123"/>
      <c r="H109" s="123">
        <v>31664000</v>
      </c>
      <c r="I109" s="123"/>
      <c r="J109" s="101">
        <f>SUM(G109:I109)</f>
        <v>31664000</v>
      </c>
      <c r="K109" s="92" t="s">
        <v>284</v>
      </c>
      <c r="L109" s="150" t="s">
        <v>112</v>
      </c>
    </row>
    <row r="110" spans="1:12" s="32" customFormat="1" ht="12.75">
      <c r="A110" s="42" t="s">
        <v>113</v>
      </c>
      <c r="B110" s="40" t="s">
        <v>114</v>
      </c>
      <c r="C110" s="99"/>
      <c r="D110" s="123">
        <v>19420</v>
      </c>
      <c r="E110" s="123"/>
      <c r="F110" s="129">
        <f>SUM(C110:E110)</f>
        <v>19420</v>
      </c>
      <c r="G110" s="123"/>
      <c r="H110" s="123"/>
      <c r="I110" s="123"/>
      <c r="J110" s="101">
        <f>SUM(G110:I110)</f>
        <v>0</v>
      </c>
      <c r="K110" s="92" t="s">
        <v>285</v>
      </c>
      <c r="L110" s="150" t="s">
        <v>114</v>
      </c>
    </row>
    <row r="111" spans="1:12" s="32" customFormat="1" ht="12.75">
      <c r="A111" s="47" t="s">
        <v>115</v>
      </c>
      <c r="B111" s="53" t="s">
        <v>116</v>
      </c>
      <c r="C111" s="94">
        <f aca="true" t="shared" si="11" ref="C111:J1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75" customHeight="1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ht="12.75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ht="12.75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ht="12.75">
      <c r="A117" s="47" t="s">
        <v>124</v>
      </c>
      <c r="B117" s="60" t="s">
        <v>125</v>
      </c>
      <c r="C117" s="130">
        <f aca="true" t="shared" si="12" ref="C117:J117">C119+C120+C121+C124</f>
        <v>0</v>
      </c>
      <c r="D117" s="130">
        <f t="shared" si="12"/>
        <v>-13388174.54</v>
      </c>
      <c r="E117" s="130">
        <f t="shared" si="12"/>
        <v>0</v>
      </c>
      <c r="F117" s="130">
        <f t="shared" si="12"/>
        <v>-13388174.54</v>
      </c>
      <c r="G117" s="130">
        <f t="shared" si="12"/>
        <v>0</v>
      </c>
      <c r="H117" s="130">
        <f t="shared" si="12"/>
        <v>-14000521.88</v>
      </c>
      <c r="I117" s="130">
        <f t="shared" si="12"/>
        <v>0</v>
      </c>
      <c r="J117" s="115">
        <f t="shared" si="12"/>
        <v>-14000521.88</v>
      </c>
      <c r="K117" s="92" t="s">
        <v>291</v>
      </c>
      <c r="L117" s="150" t="s">
        <v>125</v>
      </c>
    </row>
    <row r="118" spans="1:12" s="32" customFormat="1" ht="9.75" customHeight="1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ht="12.75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ht="12.75">
      <c r="A122" s="50" t="s">
        <v>220</v>
      </c>
      <c r="B122" s="53" t="s">
        <v>131</v>
      </c>
      <c r="C122" s="124"/>
      <c r="D122" s="123">
        <v>-19143410.81</v>
      </c>
      <c r="E122" s="123"/>
      <c r="F122" s="113">
        <f>SUM(D122:E122)</f>
        <v>-19143410.81</v>
      </c>
      <c r="G122" s="124"/>
      <c r="H122" s="123">
        <v>-18080859.11</v>
      </c>
      <c r="I122" s="123"/>
      <c r="J122" s="101">
        <f>SUM(H122:I122)</f>
        <v>-18080859.11</v>
      </c>
      <c r="K122" s="92" t="s">
        <v>295</v>
      </c>
      <c r="L122" s="150" t="s">
        <v>131</v>
      </c>
    </row>
    <row r="123" spans="1:12" s="32" customFormat="1" ht="12.75">
      <c r="A123" s="50" t="s">
        <v>338</v>
      </c>
      <c r="B123" s="53" t="s">
        <v>218</v>
      </c>
      <c r="C123" s="124"/>
      <c r="D123" s="123">
        <v>5755236.27</v>
      </c>
      <c r="E123" s="123"/>
      <c r="F123" s="113">
        <f>SUM(D123:E123)</f>
        <v>5755236.27</v>
      </c>
      <c r="G123" s="124"/>
      <c r="H123" s="123">
        <v>4080337.23</v>
      </c>
      <c r="I123" s="123"/>
      <c r="J123" s="101">
        <f>SUM(H123:I123)</f>
        <v>4080337.23</v>
      </c>
      <c r="K123" s="92" t="s">
        <v>296</v>
      </c>
      <c r="L123" s="150" t="s">
        <v>218</v>
      </c>
    </row>
    <row r="124" spans="1:12" s="32" customFormat="1" ht="12.75">
      <c r="A124" s="50" t="s">
        <v>339</v>
      </c>
      <c r="B124" s="53" t="s">
        <v>219</v>
      </c>
      <c r="C124" s="124"/>
      <c r="D124" s="94">
        <f>D122+D123</f>
        <v>-13388174.54</v>
      </c>
      <c r="E124" s="94">
        <f>E122+E123</f>
        <v>0</v>
      </c>
      <c r="F124" s="94">
        <f>F122+F123</f>
        <v>-13388174.54</v>
      </c>
      <c r="G124" s="124"/>
      <c r="H124" s="94">
        <f>H122+H123</f>
        <v>-14000521.88</v>
      </c>
      <c r="I124" s="94">
        <f>I122+I123</f>
        <v>0</v>
      </c>
      <c r="J124" s="115">
        <f>J122+J123</f>
        <v>-14000521.88</v>
      </c>
      <c r="K124" s="92" t="s">
        <v>297</v>
      </c>
      <c r="L124" s="150" t="s">
        <v>219</v>
      </c>
    </row>
    <row r="125" spans="1:12" s="32" customFormat="1" ht="12.75">
      <c r="A125" s="47" t="s">
        <v>132</v>
      </c>
      <c r="B125" s="53" t="s">
        <v>133</v>
      </c>
      <c r="C125" s="94">
        <f aca="true" t="shared" si="13" ref="C125:J125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75" customHeight="1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ht="12.75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ht="12.75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ht="12.75">
      <c r="A130" s="156" t="s">
        <v>156</v>
      </c>
      <c r="B130" s="53" t="s">
        <v>342</v>
      </c>
      <c r="C130" s="133"/>
      <c r="D130" s="133">
        <v>255257</v>
      </c>
      <c r="E130" s="133">
        <v>849.52</v>
      </c>
      <c r="F130" s="113">
        <f>SUM(C130:E130)</f>
        <v>256106.52</v>
      </c>
      <c r="G130" s="133"/>
      <c r="H130" s="133">
        <v>187185.13</v>
      </c>
      <c r="I130" s="133"/>
      <c r="J130" s="101">
        <f>SUM(G130:I130)</f>
        <v>187185.13</v>
      </c>
      <c r="K130" s="92" t="s">
        <v>343</v>
      </c>
      <c r="L130" s="150" t="s">
        <v>342</v>
      </c>
    </row>
    <row r="131" spans="1:12" s="32" customFormat="1" ht="23.25" thickBot="1">
      <c r="A131" s="54" t="s">
        <v>403</v>
      </c>
      <c r="B131" s="61" t="s">
        <v>140</v>
      </c>
      <c r="C131" s="135">
        <f aca="true" t="shared" si="14" ref="C131:J131">C87+C98+C109+C110+C111+C115+C116+C117+C125+C130</f>
        <v>1094021.09</v>
      </c>
      <c r="D131" s="135">
        <f t="shared" si="14"/>
        <v>-12687933.7</v>
      </c>
      <c r="E131" s="135">
        <f t="shared" si="14"/>
        <v>104035.79</v>
      </c>
      <c r="F131" s="135">
        <f t="shared" si="14"/>
        <v>-11489876.82</v>
      </c>
      <c r="G131" s="135">
        <f t="shared" si="14"/>
        <v>0</v>
      </c>
      <c r="H131" s="135">
        <f t="shared" si="14"/>
        <v>17860788.25</v>
      </c>
      <c r="I131" s="135">
        <f t="shared" si="14"/>
        <v>38561.4</v>
      </c>
      <c r="J131" s="136">
        <f t="shared" si="14"/>
        <v>17899349.65</v>
      </c>
      <c r="K131" s="92" t="s">
        <v>302</v>
      </c>
      <c r="L131" s="150" t="s">
        <v>140</v>
      </c>
    </row>
    <row r="132" spans="1:12" s="32" customFormat="1" ht="13.5" thickBot="1">
      <c r="A132" s="62" t="s">
        <v>141</v>
      </c>
      <c r="B132" s="55" t="s">
        <v>142</v>
      </c>
      <c r="C132" s="137">
        <f aca="true" t="shared" si="15" ref="C132:J132">C85+C131</f>
        <v>1094021.09</v>
      </c>
      <c r="D132" s="137">
        <f t="shared" si="15"/>
        <v>1255595.25</v>
      </c>
      <c r="E132" s="137">
        <f t="shared" si="15"/>
        <v>367520.22</v>
      </c>
      <c r="F132" s="137">
        <f t="shared" si="15"/>
        <v>2717136.56</v>
      </c>
      <c r="G132" s="137">
        <f t="shared" si="15"/>
        <v>27281.9</v>
      </c>
      <c r="H132" s="137">
        <f t="shared" si="15"/>
        <v>32485876.24</v>
      </c>
      <c r="I132" s="137">
        <f t="shared" si="15"/>
        <v>315550.56</v>
      </c>
      <c r="J132" s="138">
        <f t="shared" si="15"/>
        <v>32828708.7</v>
      </c>
      <c r="K132" s="92" t="s">
        <v>303</v>
      </c>
      <c r="L132" s="150" t="s">
        <v>142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3" t="s">
        <v>8</v>
      </c>
      <c r="D134" s="164"/>
      <c r="E134" s="164"/>
      <c r="F134" s="165"/>
      <c r="G134" s="163" t="s">
        <v>9</v>
      </c>
      <c r="H134" s="164"/>
      <c r="I134" s="164"/>
      <c r="J134" s="164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61" t="s">
        <v>12</v>
      </c>
      <c r="G135" s="21" t="s">
        <v>11</v>
      </c>
      <c r="H135" s="147" t="s">
        <v>351</v>
      </c>
      <c r="I135" s="147" t="s">
        <v>340</v>
      </c>
      <c r="J135" s="159" t="s">
        <v>12</v>
      </c>
      <c r="K135" s="92"/>
      <c r="L135" s="150"/>
    </row>
    <row r="136" spans="1:12" s="32" customFormat="1" ht="12" customHeight="1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2"/>
      <c r="G136" s="21" t="s">
        <v>15</v>
      </c>
      <c r="H136" s="21" t="s">
        <v>352</v>
      </c>
      <c r="I136" s="21" t="s">
        <v>341</v>
      </c>
      <c r="J136" s="160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353</v>
      </c>
      <c r="E137" s="21" t="s">
        <v>11</v>
      </c>
      <c r="F137" s="162"/>
      <c r="G137" s="21" t="s">
        <v>16</v>
      </c>
      <c r="H137" s="21" t="s">
        <v>353</v>
      </c>
      <c r="I137" s="21" t="s">
        <v>11</v>
      </c>
      <c r="J137" s="160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19.5" customHeight="1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>
      <c r="A140" s="59" t="s">
        <v>146</v>
      </c>
      <c r="B140" s="40" t="s">
        <v>147</v>
      </c>
      <c r="C140" s="94">
        <f aca="true" t="shared" si="16" ref="C140:J140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75" customHeight="1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ht="12.75">
      <c r="A145" s="47" t="s">
        <v>154</v>
      </c>
      <c r="B145" s="40" t="s">
        <v>155</v>
      </c>
      <c r="C145" s="99">
        <v>1094021.09</v>
      </c>
      <c r="D145" s="123">
        <v>148293.32</v>
      </c>
      <c r="E145" s="123">
        <v>274064.61</v>
      </c>
      <c r="F145" s="113">
        <f>SUM(C145:E145)</f>
        <v>1516379.02</v>
      </c>
      <c r="G145" s="123"/>
      <c r="H145" s="123">
        <v>83010.78</v>
      </c>
      <c r="I145" s="123">
        <v>1221.4</v>
      </c>
      <c r="J145" s="101">
        <f>SUM(G145:I145)</f>
        <v>84232.18</v>
      </c>
      <c r="K145" s="92" t="s">
        <v>308</v>
      </c>
      <c r="L145" s="150" t="s">
        <v>155</v>
      </c>
    </row>
    <row r="146" spans="1:12" s="32" customFormat="1" ht="12.75">
      <c r="A146" s="47" t="s">
        <v>156</v>
      </c>
      <c r="B146" s="40" t="s">
        <v>157</v>
      </c>
      <c r="C146" s="94">
        <f aca="true" t="shared" si="17" ref="C146:J146">SUM(C148:C153)</f>
        <v>0</v>
      </c>
      <c r="D146" s="94">
        <f t="shared" si="17"/>
        <v>274165.52</v>
      </c>
      <c r="E146" s="94">
        <f t="shared" si="17"/>
        <v>0</v>
      </c>
      <c r="F146" s="94">
        <f t="shared" si="17"/>
        <v>274165.52</v>
      </c>
      <c r="G146" s="94">
        <f t="shared" si="17"/>
        <v>0</v>
      </c>
      <c r="H146" s="94">
        <f t="shared" si="17"/>
        <v>218305.66</v>
      </c>
      <c r="I146" s="94">
        <f t="shared" si="17"/>
        <v>2215.44</v>
      </c>
      <c r="J146" s="115">
        <f t="shared" si="17"/>
        <v>220521.1</v>
      </c>
      <c r="K146" s="92" t="s">
        <v>309</v>
      </c>
      <c r="L146" s="150" t="s">
        <v>157</v>
      </c>
    </row>
    <row r="147" spans="1:12" s="32" customFormat="1" ht="11.25" customHeight="1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>
      <c r="A148" s="49" t="s">
        <v>158</v>
      </c>
      <c r="B148" s="40" t="s">
        <v>159</v>
      </c>
      <c r="C148" s="99"/>
      <c r="D148" s="117"/>
      <c r="E148" s="117"/>
      <c r="F148" s="113">
        <f aca="true" t="shared" si="18" ref="F148:F153">SUM(C148:E148)</f>
        <v>0</v>
      </c>
      <c r="G148" s="117"/>
      <c r="H148" s="117"/>
      <c r="I148" s="117"/>
      <c r="J148" s="101">
        <f aca="true" t="shared" si="19" ref="J148:J153">SUM(G148:I148)</f>
        <v>0</v>
      </c>
      <c r="K148" s="92" t="s">
        <v>310</v>
      </c>
      <c r="L148" s="150" t="s">
        <v>159</v>
      </c>
    </row>
    <row r="149" spans="1:12" s="32" customFormat="1" ht="22.5">
      <c r="A149" s="50" t="s">
        <v>160</v>
      </c>
      <c r="B149" s="40" t="s">
        <v>161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311</v>
      </c>
      <c r="L149" s="150" t="s">
        <v>161</v>
      </c>
    </row>
    <row r="150" spans="1:12" s="32" customFormat="1" ht="22.5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22.5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2.5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4.5" thickBot="1">
      <c r="A153" s="49" t="s">
        <v>168</v>
      </c>
      <c r="B153" s="43" t="s">
        <v>169</v>
      </c>
      <c r="C153" s="119"/>
      <c r="D153" s="120">
        <v>274165.52</v>
      </c>
      <c r="E153" s="120"/>
      <c r="F153" s="121">
        <f t="shared" si="18"/>
        <v>274165.52</v>
      </c>
      <c r="G153" s="120"/>
      <c r="H153" s="120">
        <v>218305.66</v>
      </c>
      <c r="I153" s="120">
        <v>2215.44</v>
      </c>
      <c r="J153" s="122">
        <f t="shared" si="19"/>
        <v>220521.1</v>
      </c>
      <c r="K153" s="92" t="s">
        <v>315</v>
      </c>
      <c r="L153" s="150" t="s">
        <v>169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3" t="s">
        <v>8</v>
      </c>
      <c r="D155" s="164"/>
      <c r="E155" s="164"/>
      <c r="F155" s="165"/>
      <c r="G155" s="163" t="s">
        <v>9</v>
      </c>
      <c r="H155" s="164"/>
      <c r="I155" s="164"/>
      <c r="J155" s="164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61" t="s">
        <v>12</v>
      </c>
      <c r="G156" s="21" t="s">
        <v>11</v>
      </c>
      <c r="H156" s="147" t="s">
        <v>351</v>
      </c>
      <c r="I156" s="147" t="s">
        <v>340</v>
      </c>
      <c r="J156" s="159" t="s">
        <v>12</v>
      </c>
      <c r="K156" s="92"/>
      <c r="L156" s="150"/>
    </row>
    <row r="157" spans="1:12" s="32" customFormat="1" ht="12" customHeight="1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2"/>
      <c r="G157" s="21" t="s">
        <v>15</v>
      </c>
      <c r="H157" s="21" t="s">
        <v>352</v>
      </c>
      <c r="I157" s="21" t="s">
        <v>341</v>
      </c>
      <c r="J157" s="160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353</v>
      </c>
      <c r="E158" s="21" t="s">
        <v>11</v>
      </c>
      <c r="F158" s="162"/>
      <c r="G158" s="21" t="s">
        <v>16</v>
      </c>
      <c r="H158" s="21" t="s">
        <v>353</v>
      </c>
      <c r="I158" s="21" t="s">
        <v>11</v>
      </c>
      <c r="J158" s="160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>
      <c r="A160" s="42" t="s">
        <v>171</v>
      </c>
      <c r="B160" s="65" t="s">
        <v>172</v>
      </c>
      <c r="C160" s="139">
        <f aca="true" t="shared" si="20" ref="C160:J160">SUM(C162:C166)</f>
        <v>0</v>
      </c>
      <c r="D160" s="139">
        <f t="shared" si="20"/>
        <v>0</v>
      </c>
      <c r="E160" s="139">
        <f t="shared" si="20"/>
        <v>103186.27</v>
      </c>
      <c r="F160" s="139">
        <f t="shared" si="20"/>
        <v>103186.27</v>
      </c>
      <c r="G160" s="139">
        <f t="shared" si="20"/>
        <v>0</v>
      </c>
      <c r="H160" s="139">
        <f t="shared" si="20"/>
        <v>0</v>
      </c>
      <c r="I160" s="139">
        <f t="shared" si="20"/>
        <v>39754.24</v>
      </c>
      <c r="J160" s="110">
        <f t="shared" si="20"/>
        <v>39754.24</v>
      </c>
      <c r="K160" s="92" t="s">
        <v>316</v>
      </c>
      <c r="L160" s="150" t="s">
        <v>172</v>
      </c>
    </row>
    <row r="161" spans="1:12" s="32" customFormat="1" ht="9.75" customHeight="1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>
      <c r="A162" s="48" t="s">
        <v>174</v>
      </c>
      <c r="B162" s="38" t="s">
        <v>175</v>
      </c>
      <c r="C162" s="97"/>
      <c r="D162" s="104"/>
      <c r="E162" s="132">
        <v>103186.27</v>
      </c>
      <c r="F162" s="140">
        <f>E162</f>
        <v>103186.27</v>
      </c>
      <c r="G162" s="97"/>
      <c r="H162" s="104"/>
      <c r="I162" s="132">
        <v>38561.4</v>
      </c>
      <c r="J162" s="145">
        <f>I162</f>
        <v>38561.4</v>
      </c>
      <c r="K162" s="92" t="s">
        <v>317</v>
      </c>
      <c r="L162" s="150" t="s">
        <v>175</v>
      </c>
    </row>
    <row r="163" spans="1:12" s="32" customFormat="1" ht="12.75">
      <c r="A163" s="48" t="s">
        <v>176</v>
      </c>
      <c r="B163" s="53" t="s">
        <v>217</v>
      </c>
      <c r="C163" s="133"/>
      <c r="D163" s="123"/>
      <c r="E163" s="123"/>
      <c r="F163" s="129">
        <f aca="true" t="shared" si="21" ref="F163:F169">SUM(C163:E163)</f>
        <v>0</v>
      </c>
      <c r="G163" s="123"/>
      <c r="H163" s="123"/>
      <c r="I163" s="123"/>
      <c r="J163" s="146">
        <f aca="true" t="shared" si="22" ref="J163:J169">SUM(G163:I163)</f>
        <v>0</v>
      </c>
      <c r="K163" s="92" t="s">
        <v>318</v>
      </c>
      <c r="L163" s="150" t="s">
        <v>217</v>
      </c>
    </row>
    <row r="164" spans="1:12" s="32" customFormat="1" ht="22.5">
      <c r="A164" s="66" t="s">
        <v>177</v>
      </c>
      <c r="B164" s="53" t="s">
        <v>178</v>
      </c>
      <c r="C164" s="133"/>
      <c r="D164" s="123"/>
      <c r="E164" s="123"/>
      <c r="F164" s="129">
        <f t="shared" si="21"/>
        <v>0</v>
      </c>
      <c r="G164" s="123"/>
      <c r="H164" s="123"/>
      <c r="I164" s="123">
        <v>1192.84</v>
      </c>
      <c r="J164" s="146">
        <f t="shared" si="22"/>
        <v>1192.84</v>
      </c>
      <c r="K164" s="92" t="s">
        <v>319</v>
      </c>
      <c r="L164" s="150" t="s">
        <v>178</v>
      </c>
    </row>
    <row r="165" spans="1:12" s="32" customFormat="1" ht="12.75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ht="12.75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ht="12.75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ht="12.75">
      <c r="A168" s="148" t="s">
        <v>347</v>
      </c>
      <c r="B168" s="149" t="s">
        <v>345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349</v>
      </c>
      <c r="L168" s="150" t="s">
        <v>345</v>
      </c>
    </row>
    <row r="169" spans="1:12" s="32" customFormat="1" ht="12.75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3.25" thickBot="1">
      <c r="A170" s="67" t="s">
        <v>404</v>
      </c>
      <c r="B170" s="61" t="s">
        <v>183</v>
      </c>
      <c r="C170" s="141">
        <f aca="true" t="shared" si="23" ref="C170:J170">C140+C145+C146+C160+C167+C168+C169</f>
        <v>1094021.09</v>
      </c>
      <c r="D170" s="141">
        <f t="shared" si="23"/>
        <v>422458.84</v>
      </c>
      <c r="E170" s="141">
        <f t="shared" si="23"/>
        <v>377250.88</v>
      </c>
      <c r="F170" s="141">
        <f t="shared" si="23"/>
        <v>1893730.81</v>
      </c>
      <c r="G170" s="141">
        <f t="shared" si="23"/>
        <v>0</v>
      </c>
      <c r="H170" s="141">
        <f t="shared" si="23"/>
        <v>301316.44</v>
      </c>
      <c r="I170" s="141">
        <f t="shared" si="23"/>
        <v>43191.08</v>
      </c>
      <c r="J170" s="109">
        <f t="shared" si="23"/>
        <v>344507.52</v>
      </c>
      <c r="K170" s="92" t="s">
        <v>322</v>
      </c>
      <c r="L170" s="150" t="s">
        <v>183</v>
      </c>
    </row>
    <row r="171" spans="1:12" s="32" customFormat="1" ht="19.5" customHeight="1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>
      <c r="A172" s="59" t="s">
        <v>405</v>
      </c>
      <c r="B172" s="40" t="s">
        <v>185</v>
      </c>
      <c r="C172" s="94">
        <f aca="true" t="shared" si="24" ref="C172:J172">SUM(C174:C178)</f>
        <v>0</v>
      </c>
      <c r="D172" s="94">
        <f t="shared" si="24"/>
        <v>833136.41</v>
      </c>
      <c r="E172" s="94">
        <f t="shared" si="24"/>
        <v>-9730.66</v>
      </c>
      <c r="F172" s="94">
        <f t="shared" si="24"/>
        <v>823405.75</v>
      </c>
      <c r="G172" s="94">
        <f t="shared" si="24"/>
        <v>27281.9</v>
      </c>
      <c r="H172" s="94">
        <f t="shared" si="24"/>
        <v>32184559.8</v>
      </c>
      <c r="I172" s="94">
        <f t="shared" si="24"/>
        <v>272359.48</v>
      </c>
      <c r="J172" s="96">
        <f t="shared" si="24"/>
        <v>32484201.18</v>
      </c>
      <c r="K172" s="92" t="s">
        <v>323</v>
      </c>
      <c r="L172" s="150" t="s">
        <v>185</v>
      </c>
    </row>
    <row r="173" spans="1:12" s="34" customFormat="1" ht="9.75" customHeight="1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>
      <c r="A174" s="68" t="s">
        <v>186</v>
      </c>
      <c r="B174" s="38" t="s">
        <v>187</v>
      </c>
      <c r="C174" s="131"/>
      <c r="D174" s="117">
        <v>-5260749.26</v>
      </c>
      <c r="E174" s="117">
        <v>-23312.32</v>
      </c>
      <c r="F174" s="113">
        <f>SUM(C174:E174)</f>
        <v>-5284061.58</v>
      </c>
      <c r="G174" s="117">
        <v>27281.9</v>
      </c>
      <c r="H174" s="117">
        <v>-4160690.58</v>
      </c>
      <c r="I174" s="117">
        <v>264019.68</v>
      </c>
      <c r="J174" s="101">
        <f>SUM(G174:I174)</f>
        <v>-3869389</v>
      </c>
      <c r="K174" s="92" t="s">
        <v>324</v>
      </c>
      <c r="L174" s="150" t="s">
        <v>187</v>
      </c>
    </row>
    <row r="175" spans="1:12" s="32" customFormat="1" ht="22.5">
      <c r="A175" s="69" t="s">
        <v>221</v>
      </c>
      <c r="B175" s="45" t="s">
        <v>325</v>
      </c>
      <c r="C175" s="142"/>
      <c r="D175" s="123">
        <v>5755236.27</v>
      </c>
      <c r="E175" s="123"/>
      <c r="F175" s="113">
        <f>SUM(C175:E175)</f>
        <v>5755236.27</v>
      </c>
      <c r="G175" s="142"/>
      <c r="H175" s="123">
        <v>4080337.23</v>
      </c>
      <c r="I175" s="123"/>
      <c r="J175" s="101">
        <f>SUM(G175:I175)</f>
        <v>4080337.23</v>
      </c>
      <c r="K175" s="92" t="s">
        <v>325</v>
      </c>
      <c r="L175" s="150" t="s">
        <v>354</v>
      </c>
    </row>
    <row r="176" spans="1:12" s="32" customFormat="1" ht="12.75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>
        <v>31664000</v>
      </c>
      <c r="I176" s="123"/>
      <c r="J176" s="146">
        <f>SUM(G176:I176)</f>
        <v>31664000</v>
      </c>
      <c r="K176" s="92" t="s">
        <v>326</v>
      </c>
      <c r="L176" s="150" t="s">
        <v>189</v>
      </c>
    </row>
    <row r="177" spans="1:12" s="32" customFormat="1" ht="12.75">
      <c r="A177" s="69" t="s">
        <v>190</v>
      </c>
      <c r="B177" s="53" t="s">
        <v>191</v>
      </c>
      <c r="C177" s="133"/>
      <c r="D177" s="123">
        <v>-283510.78</v>
      </c>
      <c r="E177" s="123"/>
      <c r="F177" s="113">
        <f>SUM(C177:E177)</f>
        <v>-283510.78</v>
      </c>
      <c r="G177" s="123"/>
      <c r="H177" s="123">
        <v>-254670.95</v>
      </c>
      <c r="I177" s="123"/>
      <c r="J177" s="146">
        <f>SUM(G177:I177)</f>
        <v>-254670.95</v>
      </c>
      <c r="K177" s="92" t="s">
        <v>327</v>
      </c>
      <c r="L177" s="150" t="s">
        <v>191</v>
      </c>
    </row>
    <row r="178" spans="1:12" s="32" customFormat="1" ht="13.5" thickBot="1">
      <c r="A178" s="64" t="s">
        <v>330</v>
      </c>
      <c r="B178" s="38" t="s">
        <v>331</v>
      </c>
      <c r="C178" s="131"/>
      <c r="D178" s="131">
        <v>622160.18</v>
      </c>
      <c r="E178" s="131">
        <v>13581.66</v>
      </c>
      <c r="F178" s="113">
        <f>SUM(C178:E178)</f>
        <v>635741.84</v>
      </c>
      <c r="G178" s="131"/>
      <c r="H178" s="131">
        <v>855584.1</v>
      </c>
      <c r="I178" s="131">
        <v>8339.8</v>
      </c>
      <c r="J178" s="146">
        <f>SUM(G178:I178)</f>
        <v>863923.9</v>
      </c>
      <c r="K178" s="92" t="s">
        <v>332</v>
      </c>
      <c r="L178" s="150" t="s">
        <v>331</v>
      </c>
    </row>
    <row r="179" spans="1:12" ht="13.5" thickBot="1">
      <c r="A179" s="62" t="s">
        <v>192</v>
      </c>
      <c r="B179" s="55" t="s">
        <v>193</v>
      </c>
      <c r="C179" s="127">
        <f aca="true" t="shared" si="25" ref="C179:J179">C170+C172</f>
        <v>1094021.09</v>
      </c>
      <c r="D179" s="127">
        <f t="shared" si="25"/>
        <v>1255595.25</v>
      </c>
      <c r="E179" s="127">
        <f t="shared" si="25"/>
        <v>367520.22</v>
      </c>
      <c r="F179" s="127">
        <f t="shared" si="25"/>
        <v>2717136.56</v>
      </c>
      <c r="G179" s="127">
        <f t="shared" si="25"/>
        <v>27281.9</v>
      </c>
      <c r="H179" s="127">
        <f t="shared" si="25"/>
        <v>32485876.24</v>
      </c>
      <c r="I179" s="127">
        <f t="shared" si="25"/>
        <v>315550.56</v>
      </c>
      <c r="J179" s="128">
        <f t="shared" si="25"/>
        <v>32828708.7</v>
      </c>
      <c r="K179" s="92" t="s">
        <v>328</v>
      </c>
      <c r="L179" s="150" t="s">
        <v>193</v>
      </c>
    </row>
    <row r="180" spans="1:12" s="6" customFormat="1" ht="24" customHeight="1">
      <c r="A180" s="10" t="s">
        <v>194</v>
      </c>
      <c r="B180" s="9"/>
      <c r="L180" s="150"/>
    </row>
    <row r="181" s="6" customFormat="1" ht="12.75" customHeight="1" hidden="1">
      <c r="L181" s="150"/>
    </row>
    <row r="182" spans="1:12" s="6" customFormat="1" ht="12.75" customHeight="1" hidden="1">
      <c r="A182" s="10"/>
      <c r="B182" s="9"/>
      <c r="L182" s="150"/>
    </row>
    <row r="183" spans="1:12" s="6" customFormat="1" ht="12.75" customHeight="1" hidden="1">
      <c r="A183" s="81" t="s">
        <v>205</v>
      </c>
      <c r="B183" s="185"/>
      <c r="C183" s="185"/>
      <c r="D183" s="185"/>
      <c r="F183" s="82" t="s">
        <v>208</v>
      </c>
      <c r="G183" s="183"/>
      <c r="H183" s="183"/>
      <c r="I183" s="167"/>
      <c r="J183" s="167"/>
      <c r="L183" s="150"/>
    </row>
    <row r="184" spans="1:12" s="6" customFormat="1" ht="12.75" customHeight="1" hidden="1">
      <c r="A184" s="82" t="s">
        <v>207</v>
      </c>
      <c r="B184" s="184" t="s">
        <v>206</v>
      </c>
      <c r="C184" s="184"/>
      <c r="D184" s="184"/>
      <c r="F184" s="82"/>
      <c r="G184" s="168" t="s">
        <v>209</v>
      </c>
      <c r="H184" s="168"/>
      <c r="I184" s="168" t="s">
        <v>206</v>
      </c>
      <c r="J184" s="168"/>
      <c r="L184" s="150"/>
    </row>
    <row r="185" spans="1:12" s="6" customFormat="1" ht="12.75" customHeight="1" hidden="1">
      <c r="A185" s="10"/>
      <c r="B185" s="9"/>
      <c r="L185" s="150"/>
    </row>
    <row r="186" spans="1:10" ht="12.75" customHeight="1" hidden="1">
      <c r="A186" s="10"/>
      <c r="B186" s="9"/>
      <c r="C186" s="6"/>
      <c r="D186" s="83"/>
      <c r="E186" s="181" t="s">
        <v>210</v>
      </c>
      <c r="F186" s="181"/>
      <c r="G186" s="182"/>
      <c r="H186" s="182"/>
      <c r="I186" s="182"/>
      <c r="J186" s="182"/>
    </row>
    <row r="187" spans="1:10" ht="12.75" customHeight="1" hidden="1">
      <c r="A187" s="10"/>
      <c r="B187" s="9"/>
      <c r="C187" s="6"/>
      <c r="D187" s="84"/>
      <c r="E187" s="84"/>
      <c r="F187" s="84"/>
      <c r="G187" s="171" t="s">
        <v>211</v>
      </c>
      <c r="H187" s="171"/>
      <c r="I187" s="171"/>
      <c r="J187" s="171"/>
    </row>
    <row r="188" spans="1:10" ht="12.75" customHeight="1" hidden="1">
      <c r="A188" s="10"/>
      <c r="B188" s="9"/>
      <c r="C188" s="172" t="s">
        <v>214</v>
      </c>
      <c r="D188" s="172"/>
      <c r="E188" s="167"/>
      <c r="F188" s="167"/>
      <c r="G188" s="169"/>
      <c r="H188" s="169"/>
      <c r="I188" s="167"/>
      <c r="J188" s="167"/>
    </row>
    <row r="189" spans="1:10" ht="12.75" customHeight="1" hidden="1">
      <c r="A189" s="10"/>
      <c r="B189" s="9"/>
      <c r="C189" s="170" t="s">
        <v>213</v>
      </c>
      <c r="D189" s="170"/>
      <c r="E189" s="168" t="s">
        <v>212</v>
      </c>
      <c r="F189" s="168"/>
      <c r="G189" s="168" t="s">
        <v>209</v>
      </c>
      <c r="H189" s="168"/>
      <c r="I189" s="168" t="s">
        <v>206</v>
      </c>
      <c r="J189" s="168"/>
    </row>
    <row r="190" spans="1:10" ht="12.75" customHeight="1" hidden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0" ht="12.75" customHeight="1" hidden="1">
      <c r="A191" s="85" t="s">
        <v>216</v>
      </c>
      <c r="B191"/>
      <c r="C191" s="167"/>
      <c r="D191" s="167"/>
      <c r="E191" s="169"/>
      <c r="F191" s="169"/>
      <c r="G191" s="167"/>
      <c r="H191" s="167"/>
      <c r="I191" s="167"/>
      <c r="J191" s="167"/>
    </row>
    <row r="192" spans="1:10" ht="12.75" customHeight="1" hidden="1">
      <c r="A192" s="86" t="s">
        <v>204</v>
      </c>
      <c r="B192" s="87"/>
      <c r="C192" s="168" t="s">
        <v>212</v>
      </c>
      <c r="D192" s="168"/>
      <c r="E192" s="168" t="s">
        <v>209</v>
      </c>
      <c r="F192" s="168"/>
      <c r="G192" s="168" t="s">
        <v>206</v>
      </c>
      <c r="H192" s="168"/>
      <c r="I192" s="166" t="s">
        <v>215</v>
      </c>
      <c r="J192" s="166"/>
    </row>
    <row r="193" ht="12.75" hidden="1"/>
  </sheetData>
  <sheetProtection/>
  <mergeCells count="62">
    <mergeCell ref="C42:F42"/>
    <mergeCell ref="G42:J42"/>
    <mergeCell ref="B14:H14"/>
    <mergeCell ref="B15:H15"/>
    <mergeCell ref="F18:F20"/>
    <mergeCell ref="A11:A12"/>
    <mergeCell ref="B11:H12"/>
    <mergeCell ref="B13:H13"/>
    <mergeCell ref="J18:J20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E186:F186"/>
    <mergeCell ref="G186:J186"/>
    <mergeCell ref="G183:H183"/>
    <mergeCell ref="I183:J183"/>
    <mergeCell ref="G184:H184"/>
    <mergeCell ref="I184:J184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E192:F192"/>
    <mergeCell ref="C192:D192"/>
    <mergeCell ref="E191:F191"/>
    <mergeCell ref="C191:D191"/>
    <mergeCell ref="I192:J192"/>
    <mergeCell ref="I191:J191"/>
    <mergeCell ref="G192:H192"/>
    <mergeCell ref="G191:H191"/>
    <mergeCell ref="F135:F137"/>
    <mergeCell ref="J135:J137"/>
    <mergeCell ref="C104:F104"/>
    <mergeCell ref="G104:J104"/>
    <mergeCell ref="C134:F134"/>
    <mergeCell ref="J43:J45"/>
    <mergeCell ref="F74:F76"/>
    <mergeCell ref="J74:J76"/>
    <mergeCell ref="F105:F107"/>
    <mergeCell ref="J105:J10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40" max="255" man="1"/>
    <brk id="71" max="255" man="1"/>
    <brk id="102" max="255" man="1"/>
    <brk id="132" max="255" man="1"/>
    <brk id="15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2011-04-05T12:25:02Z</dcterms:created>
  <dcterms:modified xsi:type="dcterms:W3CDTF">2018-03-14T11:06:42Z</dcterms:modified>
  <cp:category/>
  <cp:version/>
  <cp:contentType/>
  <cp:contentStatus/>
</cp:coreProperties>
</file>