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<sst xmlns="http://schemas.openxmlformats.org/spreadsheetml/2006/main" count="668" uniqueCount="391">
  <si>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</si>
  <si>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</si>
  <si>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</si>
  <si>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</si>
  <si>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</si>
  <si>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</si>
  <si>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</si>
  <si>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</si>
  <si>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</si>
  <si>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</si>
  <si>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</si>
  <si>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</si>
  <si>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</si>
  <si>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</si>
  <si>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</si>
  <si>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</si>
  <si>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</si>
  <si>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</si>
  <si>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</si>
  <si>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</si>
  <si>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</si>
  <si>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</si>
  <si>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</si>
  <si>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</si>
  <si>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</si>
  <si>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</si>
  <si>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</si>
  <si>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</si>
  <si>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</si>
  <si>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</si>
  <si>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</si>
  <si>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</si>
  <si>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</si>
  <si>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</si>
  <si>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</si>
  <si>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</si>
  <si>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</si>
  <si>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</si>
  <si>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</si>
  <si>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</si>
  <si>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</si>
  <si>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</si>
  <si>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</si>
  <si>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</si>
  <si>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</si>
  <si>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</si>
  <si>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</si>
  <si>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</si>
  <si>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</si>
  <si>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</si>
  <si>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</si>
  <si>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</si>
  <si>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</si>
  <si>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</si>
  <si>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</si>
  <si>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</si>
  <si>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</si>
  <si>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</si>
  <si>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</si>
  <si>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</si>
  <si>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</si>
  <si>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</si>
  <si>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</si>
  <si>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</si>
  <si>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</si>
  <si>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</si>
  <si>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</si>
  <si>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</si>
  <si>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</si>
  <si>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</si>
  <si>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</si>
  <si>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</si>
  <si>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</si>
  <si>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</si>
  <si>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</si>
  <si>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</si>
  <si>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</si>
  <si>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</si>
  <si>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</si>
  <si>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</si>
  <si>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</si>
  <si>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</si>
  <si>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</si>
  <si>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</si>
  <si>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</si>
  <si>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</si>
  <si>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</si>
  <si>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</si>
  <si>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</si>
  <si>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</si>
  <si>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</si>
  <si>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</si>
  <si>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</si>
  <si>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</si>
  <si>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</si>
  <si>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</si>
  <si>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</si>
  <si>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</si>
  <si>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</si>
  <si>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</si>
  <si>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</si>
  <si>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</si>
  <si>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</si>
  <si>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</si>
  <si>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</si>
  <si>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</si>
  <si>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</si>
  <si>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</si>
  <si>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</si>
  <si>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</si>
  <si>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</si>
  <si>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</si>
  <si>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</si>
  <si>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</si>
  <si>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</si>
  <si>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</si>
  <si>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</si>
  <si>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</si>
  <si>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</si>
  <si>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</si>
  <si>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</si>
  <si>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</si>
  <si>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</si>
  <si>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</si>
  <si>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</si>
  <si>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</si>
  <si>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</si>
  <si>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</si>
  <si>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</si>
  <si>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</si>
  <si>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</si>
  <si>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</si>
  <si>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</si>
  <si>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</si>
  <si>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</si>
  <si>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</si>
  <si>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</si>
  <si>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</si>
  <si>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</si>
  <si>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</si>
  <si>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</si>
  <si>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</si>
  <si>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</si>
  <si>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</si>
  <si>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</si>
  <si>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</si>
  <si>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</si>
  <si>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</si>
  <si>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</si>
  <si>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</si>
  <si>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</si>
  <si>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</si>
  <si>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</si>
  <si>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</si>
  <si>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</si>
  <si>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</si>
  <si>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</si>
  <si>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</si>
  <si>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</si>
  <si>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</si>
  <si>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</si>
  <si>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</si>
  <si>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</si>
  <si>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</si>
  <si>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</si>
  <si>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</si>
  <si>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</si>
  <si>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</si>
  <si>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</si>
  <si>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</si>
  <si>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</si>
  <si>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</si>
  <si>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</si>
  <si>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</si>
  <si>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</si>
  <si>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</si>
  <si>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</si>
  <si>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</si>
  <si>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</si>
  <si>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</si>
  <si>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</si>
  <si>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</si>
  <si>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</si>
  <si>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</si>
  <si>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</si>
  <si>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</si>
  <si>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</si>
  <si>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</si>
  <si>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</si>
  <si>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</si>
  <si>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</si>
  <si>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</si>
  <si>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</si>
  <si>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</si>
  <si>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</si>
  <si>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</si>
  <si>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</si>
  <si>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</si>
  <si>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</si>
  <si>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</si>
  <si>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</si>
  <si>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</si>
  <si>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</si>
  <si>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</si>
  <si>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</si>
  <si>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</si>
  <si>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</si>
  <si>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</si>
  <si>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</si>
  <si>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</si>
  <si>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</si>
  <si>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</si>
  <si>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</si>
  <si>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</si>
  <si>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</si>
  <si>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</si>
  <si>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</si>
  <si>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</si>
  <si>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</si>
  <si>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</si>
  <si>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</si>
  <si>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</si>
  <si>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</si>
  <si>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</si>
  <si>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</si>
  <si>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</si>
  <si>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</si>
  <si>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</si>
  <si>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</si>
  <si>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</si>
  <si>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</si>
  <si>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</si>
  <si>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</si>
  <si>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</si>
  <si>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</si>
  <si>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</si>
  <si>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</si>
  <si>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</si>
  <si>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</si>
  <si>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</si>
  <si>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</si>
  <si>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</si>
  <si>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</si>
  <si>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</si>
  <si>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</si>
  <si>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</si>
  <si>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</si>
  <si>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</si>
  <si>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</si>
  <si>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</si>
  <si>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</si>
  <si>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</si>
  <si>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</si>
  <si>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</si>
  <si>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</si>
  <si>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</si>
  <si>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</si>
  <si>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</si>
  <si>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</si>
  <si>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</si>
  <si>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</si>
  <si>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</si>
  <si>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</si>
  <si>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</si>
  <si>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</si>
  <si>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</si>
  <si>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</si>
  <si>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</si>
  <si>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</si>
  <si>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</si>
  <si>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</si>
  <si>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</si>
  <si>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</si>
  <si>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</si>
  <si>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</si>
  <si>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</si>
  <si>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</si>
  <si>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</si>
  <si>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</si>
  <si>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</si>
  <si>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</si>
  <si>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</si>
  <si>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</si>
  <si>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</si>
  <si>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</si>
  <si>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</si>
  <si>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</si>
  <si>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</si>
  <si>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</si>
  <si>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</si>
  <si>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</si>
  <si>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</si>
  <si>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</si>
  <si>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</si>
  <si>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</si>
  <si>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</si>
  <si>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</si>
  <si>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</si>
  <si>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</si>
  <si>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</si>
  <si>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</si>
  <si>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</si>
  <si>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</si>
  <si>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</si>
  <si>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</si>
  <si>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</si>
  <si>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</si>
  <si>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</si>
  <si>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</si>
  <si>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</si>
  <si>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</si>
  <si>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</si>
  <si>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</si>
  <si>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</si>
  <si>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</si>
  <si>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</si>
  <si>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</si>
  <si>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</si>
  <si>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</si>
  <si>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</si>
  <si>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</si>
  <si>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</si>
  <si>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</si>
  <si>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</si>
  <si>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</si>
  <si>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</si>
  <si>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</si>
  <si>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</si>
  <si>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</si>
  <si>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</si>
  <si>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</si>
  <si>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</si>
  <si>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</si>
  <si>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</si>
  <si>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</si>
  <si>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</si>
  <si>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</si>
  <si>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</si>
  <si>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</si>
  <si>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</si>
  <si>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</si>
  <si>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</si>
  <si>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</si>
  <si>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</si>
  <si>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</si>
  <si>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</si>
  <si>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</si>
  <si>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</si>
  <si>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</si>
  <si>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</si>
  <si>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</si>
  <si>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</si>
  <si>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</si>
  <si>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</si>
  <si>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</si>
  <si>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</si>
  <si>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</si>
  <si>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</si>
  <si>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74303578</t>
  </si>
  <si>
    <t>департамент культуры и национальной политики Кемеровской области</t>
  </si>
  <si>
    <t>01 января 2016 г.</t>
  </si>
  <si>
    <t>02176921</t>
  </si>
  <si>
    <t>ГУК "КОЦН творчества и досуга"</t>
  </si>
  <si>
    <t>4205042672</t>
  </si>
  <si>
    <t>ГОД</t>
  </si>
  <si>
    <t>5</t>
  </si>
  <si>
    <t>01.01.2016</t>
  </si>
  <si>
    <t>3</t>
  </si>
  <si>
    <t>500</t>
  </si>
  <si>
    <t>004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</si>
  <si>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</si>
  <si>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</si>
  <si>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</si>
  <si>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</si>
  <si>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</si>
  <si>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</si>
  <si>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</si>
  <si>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</si>
  <si>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</si>
  <si>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</si>
  <si>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</si>
  <si>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</si>
  <si>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</si>
  <si>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</si>
  <si>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</si>
  <si>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</si>
  <si>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</si>
  <si>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</si>
  <si>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</si>
  <si>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</si>
  <si>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32701000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</si>
</sst>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72" fontId="2" fillId="18" borderId="19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172" fontId="2" fillId="18" borderId="45" xfId="0" applyNumberFormat="1" applyFont="1" applyFill="1" applyBorder="1" applyAlignment="1">
      <alignment horizontal="center"/>
    </xf>
    <xf numFmtId="172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50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/>
    </xf>
    <xf numFmtId="172" fontId="2" fillId="0" borderId="50" xfId="0" applyNumberFormat="1" applyFont="1" applyFill="1" applyBorder="1" applyAlignment="1" applyProtection="1">
      <alignment horizontal="right"/>
      <protection locked="0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 vertical="top"/>
    </xf>
    <xf numFmtId="172" fontId="2" fillId="7" borderId="51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18" borderId="20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8" borderId="15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>
      <alignment horizontal="right" vertical="top"/>
    </xf>
    <xf numFmtId="172" fontId="2" fillId="20" borderId="57" xfId="0" applyNumberFormat="1" applyFont="1" applyFill="1" applyBorder="1" applyAlignment="1">
      <alignment horizontal="right"/>
    </xf>
    <xf numFmtId="172" fontId="2" fillId="19" borderId="57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 applyProtection="1">
      <alignment horizontal="right"/>
      <protection locked="0"/>
    </xf>
    <xf numFmtId="172" fontId="2" fillId="18" borderId="16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4" xfId="0" applyNumberFormat="1" applyFont="1" applyFill="1" applyBorder="1" applyAlignment="1">
      <alignment horizontal="right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172" fontId="2" fillId="18" borderId="5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 vertical="center"/>
      <protection locked="0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20" borderId="58" xfId="0" applyNumberFormat="1" applyFont="1" applyFill="1" applyBorder="1" applyAlignment="1">
      <alignment horizontal="right"/>
    </xf>
    <xf numFmtId="172" fontId="2" fillId="19" borderId="19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5" borderId="61" xfId="0" applyNumberFormat="1" applyFont="1" applyFill="1" applyBorder="1" applyAlignment="1">
      <alignment horizontal="right"/>
    </xf>
    <xf numFmtId="172" fontId="2" fillId="5" borderId="54" xfId="0" applyNumberFormat="1" applyFont="1" applyFill="1" applyBorder="1" applyAlignment="1">
      <alignment horizontal="right"/>
    </xf>
    <xf numFmtId="172" fontId="2" fillId="8" borderId="6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19" borderId="63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>
      <alignment horizontal="right"/>
    </xf>
    <xf numFmtId="172" fontId="2" fillId="7" borderId="61" xfId="0" applyNumberFormat="1" applyFont="1" applyFill="1" applyBorder="1" applyAlignment="1">
      <alignment horizontal="right"/>
    </xf>
    <xf numFmtId="172" fontId="2" fillId="18" borderId="58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left" wrapText="1"/>
    </xf>
    <xf numFmtId="0" fontId="2" fillId="18" borderId="65" xfId="0" applyFont="1" applyFill="1" applyBorder="1" applyAlignment="1" applyProtection="1">
      <alignment horizontal="left" wrapText="1"/>
      <protection/>
    </xf>
    <xf numFmtId="49" fontId="2" fillId="18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66">
      <selection activeCell="Q21" sqref="Q2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9" ht="11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9" ht="11.25" customHeight="1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>
      <c r="A5" s="5"/>
      <c r="C5" s="81" t="s">
        <v>195</v>
      </c>
      <c r="D5" s="168" t="s">
        <v>360</v>
      </c>
      <c r="E5" s="168"/>
      <c r="F5" s="6"/>
      <c r="G5" s="6"/>
      <c r="H5" s="6"/>
      <c r="I5" s="83" t="s">
        <v>205</v>
      </c>
      <c r="J5" s="7" t="s">
        <v>3</v>
      </c>
      <c r="K5" s="2" t="s">
        <v>365</v>
      </c>
    </row>
    <row r="6" spans="1:11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368</v>
      </c>
    </row>
    <row r="7" spans="1:11" ht="12.75">
      <c r="A7" s="10" t="s">
        <v>196</v>
      </c>
      <c r="B7" s="179" t="s">
        <v>362</v>
      </c>
      <c r="C7" s="179"/>
      <c r="D7" s="179"/>
      <c r="E7" s="179"/>
      <c r="F7" s="179"/>
      <c r="G7" s="179"/>
      <c r="H7" s="179"/>
      <c r="I7" s="83" t="s">
        <v>202</v>
      </c>
      <c r="J7" s="92" t="s">
        <v>361</v>
      </c>
      <c r="K7" s="2" t="s">
        <v>366</v>
      </c>
    </row>
    <row r="8" spans="1:11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363</v>
      </c>
      <c r="K8" s="2"/>
    </row>
    <row r="9" spans="1:11" ht="12.75">
      <c r="A9" s="10" t="s">
        <v>198</v>
      </c>
      <c r="B9" s="180" t="s">
        <v>359</v>
      </c>
      <c r="C9" s="180"/>
      <c r="D9" s="180"/>
      <c r="E9" s="180"/>
      <c r="F9" s="180"/>
      <c r="G9" s="180"/>
      <c r="H9" s="180"/>
      <c r="I9" s="83" t="s">
        <v>331</v>
      </c>
      <c r="J9" s="93" t="s">
        <v>390</v>
      </c>
      <c r="K9" s="2" t="s">
        <v>367</v>
      </c>
    </row>
    <row r="10" spans="1:11" ht="12.75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 t="s">
        <v>358</v>
      </c>
      <c r="K10" s="2"/>
    </row>
    <row r="11" spans="1:11" ht="12.75">
      <c r="A11" s="10" t="s">
        <v>199</v>
      </c>
      <c r="B11" s="179" t="s">
        <v>359</v>
      </c>
      <c r="C11" s="179"/>
      <c r="D11" s="179"/>
      <c r="E11" s="179"/>
      <c r="F11" s="179"/>
      <c r="G11" s="179"/>
      <c r="H11" s="179"/>
      <c r="I11" s="83" t="s">
        <v>203</v>
      </c>
      <c r="J11" s="95" t="s">
        <v>369</v>
      </c>
      <c r="K11" s="2"/>
    </row>
    <row r="12" spans="1:11" ht="12.75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364</v>
      </c>
    </row>
    <row r="13" spans="1:11" ht="12.75" customHeight="1" thickBot="1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2"/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7"/>
    </row>
    <row r="16" spans="1:11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1" t="s">
        <v>12</v>
      </c>
      <c r="G16" s="22" t="s">
        <v>11</v>
      </c>
      <c r="H16" s="151" t="s">
        <v>353</v>
      </c>
      <c r="I16" s="151" t="s">
        <v>342</v>
      </c>
      <c r="J16" s="159" t="s">
        <v>12</v>
      </c>
      <c r="K16" s="158"/>
    </row>
    <row r="17" spans="1:11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2"/>
      <c r="G17" s="22" t="s">
        <v>15</v>
      </c>
      <c r="H17" s="22" t="s">
        <v>354</v>
      </c>
      <c r="I17" s="22" t="s">
        <v>343</v>
      </c>
      <c r="J17" s="160"/>
      <c r="K17" s="158"/>
    </row>
    <row r="18" spans="1:11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2"/>
      <c r="G18" s="22" t="s">
        <v>16</v>
      </c>
      <c r="H18" s="22" t="s">
        <v>355</v>
      </c>
      <c r="I18" s="22" t="s">
        <v>11</v>
      </c>
      <c r="J18" s="160"/>
      <c r="K18" s="158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371</v>
      </c>
      <c r="B21" s="41" t="s">
        <v>19</v>
      </c>
      <c r="C21" s="99"/>
      <c r="D21" s="98">
        <f>SUM(D23:D26)</f>
        <v>171870218.05</v>
      </c>
      <c r="E21" s="98">
        <f>SUM(E23:E26)</f>
        <v>336374.8</v>
      </c>
      <c r="F21" s="98">
        <f>SUM(F23:F26)</f>
        <v>172206592.85</v>
      </c>
      <c r="G21" s="99"/>
      <c r="H21" s="98">
        <f>SUM(H23:H26)</f>
        <v>18108205.78</v>
      </c>
      <c r="I21" s="98">
        <f>SUM(I23:I26)</f>
        <v>387594.8</v>
      </c>
      <c r="J21" s="100">
        <f>SUM(J23:J26)</f>
        <v>18495800.58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376</v>
      </c>
      <c r="B23" s="41" t="s">
        <v>21</v>
      </c>
      <c r="C23" s="99"/>
      <c r="D23" s="103">
        <v>163396558.35</v>
      </c>
      <c r="E23" s="103"/>
      <c r="F23" s="104">
        <f>SUM(D23:E23)</f>
        <v>163396558.35</v>
      </c>
      <c r="G23" s="99"/>
      <c r="H23" s="103">
        <v>5081895.08</v>
      </c>
      <c r="I23" s="103"/>
      <c r="J23" s="105">
        <f>SUM(H23:I23)</f>
        <v>5081895.08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3924008.5</v>
      </c>
      <c r="E24" s="103"/>
      <c r="F24" s="104">
        <f>SUM(D24:E24)</f>
        <v>3924008.5</v>
      </c>
      <c r="G24" s="99"/>
      <c r="H24" s="103">
        <v>8395568.5</v>
      </c>
      <c r="I24" s="103"/>
      <c r="J24" s="105">
        <f>SUM(H24:I24)</f>
        <v>8395568.5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4549651.2</v>
      </c>
      <c r="E25" s="103">
        <v>336374.8</v>
      </c>
      <c r="F25" s="104">
        <f>SUM(D25:E25)</f>
        <v>4886026</v>
      </c>
      <c r="G25" s="99"/>
      <c r="H25" s="103">
        <v>4630742.2</v>
      </c>
      <c r="I25" s="103">
        <v>387594.8</v>
      </c>
      <c r="J25" s="105">
        <f>SUM(H25:I25)</f>
        <v>5018337</v>
      </c>
      <c r="K25" s="96" t="s">
        <v>233</v>
      </c>
      <c r="L25" s="155" t="s">
        <v>25</v>
      </c>
    </row>
    <row r="26" spans="1:12" ht="12.75">
      <c r="A26" s="42" t="s">
        <v>377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42910392.36</v>
      </c>
      <c r="E27" s="98">
        <f>SUM(E29:E32)</f>
        <v>336374.8</v>
      </c>
      <c r="F27" s="98">
        <f>SUM(F29:F32)</f>
        <v>43246767.16</v>
      </c>
      <c r="G27" s="99"/>
      <c r="H27" s="98">
        <f>SUM(H29:H32)</f>
        <v>9782093.86</v>
      </c>
      <c r="I27" s="98">
        <f>SUM(I29:I32)</f>
        <v>349231.46</v>
      </c>
      <c r="J27" s="100">
        <f>SUM(J29:J32)</f>
        <v>10131325.32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378</v>
      </c>
      <c r="B29" s="41" t="s">
        <v>29</v>
      </c>
      <c r="C29" s="99"/>
      <c r="D29" s="103">
        <v>35303157.31</v>
      </c>
      <c r="E29" s="103"/>
      <c r="F29" s="104">
        <f>SUM(D29:E29)</f>
        <v>35303157.31</v>
      </c>
      <c r="G29" s="99"/>
      <c r="H29" s="103">
        <v>1188588.49</v>
      </c>
      <c r="I29" s="103"/>
      <c r="J29" s="105">
        <f>SUM(H29:I29)</f>
        <v>1188588.49</v>
      </c>
      <c r="K29" s="96" t="s">
        <v>236</v>
      </c>
      <c r="L29" s="155" t="s">
        <v>29</v>
      </c>
    </row>
    <row r="30" spans="1:12" ht="22.5">
      <c r="A30" s="42" t="s">
        <v>379</v>
      </c>
      <c r="B30" s="41" t="s">
        <v>30</v>
      </c>
      <c r="C30" s="99"/>
      <c r="D30" s="103">
        <v>3107779.32</v>
      </c>
      <c r="E30" s="103"/>
      <c r="F30" s="104">
        <f>SUM(D30:E30)</f>
        <v>3107779.32</v>
      </c>
      <c r="G30" s="99"/>
      <c r="H30" s="103">
        <v>3963625.33</v>
      </c>
      <c r="I30" s="103"/>
      <c r="J30" s="105">
        <f>SUM(H30:I30)</f>
        <v>3963625.33</v>
      </c>
      <c r="K30" s="96" t="s">
        <v>237</v>
      </c>
      <c r="L30" s="155" t="s">
        <v>30</v>
      </c>
    </row>
    <row r="31" spans="1:12" ht="22.5">
      <c r="A31" s="42" t="s">
        <v>380</v>
      </c>
      <c r="B31" s="41" t="s">
        <v>31</v>
      </c>
      <c r="C31" s="99"/>
      <c r="D31" s="103">
        <v>4499455.73</v>
      </c>
      <c r="E31" s="103">
        <v>336374.8</v>
      </c>
      <c r="F31" s="104">
        <f>SUM(D31:E31)</f>
        <v>4835830.53</v>
      </c>
      <c r="G31" s="99"/>
      <c r="H31" s="103">
        <v>4629880.04</v>
      </c>
      <c r="I31" s="103">
        <v>349231.46</v>
      </c>
      <c r="J31" s="105">
        <f>SUM(H31:I31)</f>
        <v>4979111.5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372</v>
      </c>
      <c r="B33" s="41" t="s">
        <v>34</v>
      </c>
      <c r="C33" s="99"/>
      <c r="D33" s="106">
        <f>D21-D27</f>
        <v>128959825.69</v>
      </c>
      <c r="E33" s="106">
        <f>E21-E27</f>
        <v>0</v>
      </c>
      <c r="F33" s="106">
        <f>F21-F27</f>
        <v>128959825.69</v>
      </c>
      <c r="G33" s="99"/>
      <c r="H33" s="106">
        <f>H21-H27</f>
        <v>8326111.92</v>
      </c>
      <c r="I33" s="106">
        <f>I21-I27</f>
        <v>38363.34</v>
      </c>
      <c r="J33" s="107">
        <f>J21-J27</f>
        <v>8364475.26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381</v>
      </c>
      <c r="B35" s="41" t="s">
        <v>36</v>
      </c>
      <c r="C35" s="99"/>
      <c r="D35" s="106">
        <f aca="true" t="shared" si="0" ref="D35:F38">D23-D29</f>
        <v>128093401.04</v>
      </c>
      <c r="E35" s="106">
        <f t="shared" si="0"/>
        <v>0</v>
      </c>
      <c r="F35" s="106">
        <f t="shared" si="0"/>
        <v>128093401.04</v>
      </c>
      <c r="G35" s="99"/>
      <c r="H35" s="106">
        <f aca="true" t="shared" si="1" ref="H35:J38">H23-H29</f>
        <v>3893306.59</v>
      </c>
      <c r="I35" s="106">
        <f t="shared" si="1"/>
        <v>0</v>
      </c>
      <c r="J35" s="110">
        <f t="shared" si="1"/>
        <v>3893306.59</v>
      </c>
      <c r="K35" s="96" t="s">
        <v>241</v>
      </c>
      <c r="L35" s="155" t="s">
        <v>36</v>
      </c>
    </row>
    <row r="36" spans="1:12" ht="22.5">
      <c r="A36" s="42" t="s">
        <v>382</v>
      </c>
      <c r="B36" s="41" t="s">
        <v>37</v>
      </c>
      <c r="C36" s="99"/>
      <c r="D36" s="106">
        <f t="shared" si="0"/>
        <v>816229.18</v>
      </c>
      <c r="E36" s="106">
        <f t="shared" si="0"/>
        <v>0</v>
      </c>
      <c r="F36" s="106">
        <f t="shared" si="0"/>
        <v>816229.18</v>
      </c>
      <c r="G36" s="99"/>
      <c r="H36" s="106">
        <f t="shared" si="1"/>
        <v>4431943.17</v>
      </c>
      <c r="I36" s="106">
        <f t="shared" si="1"/>
        <v>0</v>
      </c>
      <c r="J36" s="110">
        <f t="shared" si="1"/>
        <v>4431943.17</v>
      </c>
      <c r="K36" s="96" t="s">
        <v>242</v>
      </c>
      <c r="L36" s="155" t="s">
        <v>37</v>
      </c>
    </row>
    <row r="37" spans="1:12" ht="22.5">
      <c r="A37" s="42" t="s">
        <v>383</v>
      </c>
      <c r="B37" s="41" t="s">
        <v>38</v>
      </c>
      <c r="C37" s="99"/>
      <c r="D37" s="106">
        <f t="shared" si="0"/>
        <v>50195.47</v>
      </c>
      <c r="E37" s="106">
        <f t="shared" si="0"/>
        <v>0</v>
      </c>
      <c r="F37" s="106">
        <f t="shared" si="0"/>
        <v>50195.47</v>
      </c>
      <c r="G37" s="99"/>
      <c r="H37" s="106">
        <f t="shared" si="1"/>
        <v>862.16</v>
      </c>
      <c r="I37" s="106">
        <f t="shared" si="1"/>
        <v>38363.34</v>
      </c>
      <c r="J37" s="110">
        <f t="shared" si="1"/>
        <v>39225.5</v>
      </c>
      <c r="K37" s="96" t="s">
        <v>243</v>
      </c>
      <c r="L37" s="155" t="s">
        <v>38</v>
      </c>
    </row>
    <row r="38" spans="1:12" ht="23.25" thickBot="1">
      <c r="A38" s="42" t="s">
        <v>384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1" t="s">
        <v>12</v>
      </c>
      <c r="G41" s="22" t="s">
        <v>11</v>
      </c>
      <c r="H41" s="151" t="s">
        <v>353</v>
      </c>
      <c r="I41" s="151" t="s">
        <v>342</v>
      </c>
      <c r="J41" s="159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2"/>
      <c r="G42" s="22" t="s">
        <v>15</v>
      </c>
      <c r="H42" s="22" t="s">
        <v>354</v>
      </c>
      <c r="I42" s="22" t="s">
        <v>343</v>
      </c>
      <c r="J42" s="160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2"/>
      <c r="G43" s="22" t="s">
        <v>16</v>
      </c>
      <c r="H43" s="22" t="s">
        <v>355</v>
      </c>
      <c r="I43" s="22" t="s">
        <v>11</v>
      </c>
      <c r="J43" s="160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373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374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385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386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375</v>
      </c>
      <c r="B60" s="41" t="s">
        <v>60</v>
      </c>
      <c r="C60" s="103"/>
      <c r="D60" s="121">
        <v>39304189.84</v>
      </c>
      <c r="E60" s="121"/>
      <c r="F60" s="117">
        <f>SUM(C60:E60)</f>
        <v>39304189.84</v>
      </c>
      <c r="G60" s="103"/>
      <c r="H60" s="121">
        <v>756805.8</v>
      </c>
      <c r="I60" s="121"/>
      <c r="J60" s="105">
        <f>SUM(G60:I60)</f>
        <v>756805.8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/>
      <c r="D61" s="121">
        <v>562873.27</v>
      </c>
      <c r="E61" s="121">
        <v>68930.66</v>
      </c>
      <c r="F61" s="117">
        <f>SUM(C61:E61)</f>
        <v>631803.93</v>
      </c>
      <c r="G61" s="103"/>
      <c r="H61" s="121">
        <v>674826.84</v>
      </c>
      <c r="I61" s="121">
        <v>141909.95</v>
      </c>
      <c r="J61" s="105">
        <f>SUM(G61:I61)</f>
        <v>816736.79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1" t="s">
        <v>12</v>
      </c>
      <c r="G72" s="22" t="s">
        <v>11</v>
      </c>
      <c r="H72" s="151" t="s">
        <v>353</v>
      </c>
      <c r="I72" s="151" t="s">
        <v>342</v>
      </c>
      <c r="J72" s="159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2"/>
      <c r="G73" s="22" t="s">
        <v>15</v>
      </c>
      <c r="H73" s="22" t="s">
        <v>354</v>
      </c>
      <c r="I73" s="22" t="s">
        <v>343</v>
      </c>
      <c r="J73" s="160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2"/>
      <c r="G74" s="22" t="s">
        <v>16</v>
      </c>
      <c r="H74" s="22" t="s">
        <v>355</v>
      </c>
      <c r="I74" s="22" t="s">
        <v>11</v>
      </c>
      <c r="J74" s="160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370</v>
      </c>
      <c r="B83" s="56" t="s">
        <v>87</v>
      </c>
      <c r="C83" s="131">
        <f aca="true" t="shared" si="6" ref="C83:J83">C33+C55+C60+C61+C64+C76+C82</f>
        <v>0</v>
      </c>
      <c r="D83" s="131">
        <f t="shared" si="6"/>
        <v>168826888.8</v>
      </c>
      <c r="E83" s="131">
        <f t="shared" si="6"/>
        <v>68930.66</v>
      </c>
      <c r="F83" s="131">
        <f t="shared" si="6"/>
        <v>168895819.46</v>
      </c>
      <c r="G83" s="131">
        <f t="shared" si="6"/>
        <v>0</v>
      </c>
      <c r="H83" s="131">
        <f t="shared" si="6"/>
        <v>9757744.56</v>
      </c>
      <c r="I83" s="131">
        <f t="shared" si="6"/>
        <v>180273.29</v>
      </c>
      <c r="J83" s="132">
        <f t="shared" si="6"/>
        <v>9938017.85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3640</v>
      </c>
      <c r="E85" s="98">
        <f t="shared" si="7"/>
        <v>4500000</v>
      </c>
      <c r="F85" s="98">
        <f t="shared" si="7"/>
        <v>4503640</v>
      </c>
      <c r="G85" s="98">
        <f t="shared" si="7"/>
        <v>0</v>
      </c>
      <c r="H85" s="98">
        <f t="shared" si="7"/>
        <v>6745</v>
      </c>
      <c r="I85" s="98">
        <f t="shared" si="7"/>
        <v>161798.77</v>
      </c>
      <c r="J85" s="100">
        <f t="shared" si="7"/>
        <v>168543.77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>
        <v>4500000</v>
      </c>
      <c r="F87" s="117">
        <f aca="true" t="shared" si="8" ref="F87:F95">SUM(C87:E87)</f>
        <v>4500000</v>
      </c>
      <c r="G87" s="121"/>
      <c r="H87" s="121"/>
      <c r="I87" s="121">
        <v>161798.77</v>
      </c>
      <c r="J87" s="105">
        <f aca="true" t="shared" si="9" ref="J87:J95">SUM(G87:I87)</f>
        <v>161798.77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>
        <v>3640</v>
      </c>
      <c r="E94" s="127"/>
      <c r="F94" s="117">
        <f t="shared" si="8"/>
        <v>3640</v>
      </c>
      <c r="G94" s="127"/>
      <c r="H94" s="127">
        <v>6745</v>
      </c>
      <c r="I94" s="127"/>
      <c r="J94" s="105">
        <f t="shared" si="9"/>
        <v>6745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1" t="s">
        <v>12</v>
      </c>
      <c r="G103" s="22" t="s">
        <v>11</v>
      </c>
      <c r="H103" s="151" t="s">
        <v>353</v>
      </c>
      <c r="I103" s="151" t="s">
        <v>342</v>
      </c>
      <c r="J103" s="159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2"/>
      <c r="G104" s="22" t="s">
        <v>15</v>
      </c>
      <c r="H104" s="22" t="s">
        <v>354</v>
      </c>
      <c r="I104" s="22" t="s">
        <v>343</v>
      </c>
      <c r="J104" s="160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2"/>
      <c r="G105" s="22" t="s">
        <v>16</v>
      </c>
      <c r="H105" s="22" t="s">
        <v>355</v>
      </c>
      <c r="I105" s="22" t="s">
        <v>11</v>
      </c>
      <c r="J105" s="160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>
        <v>535456.02</v>
      </c>
      <c r="E107" s="127"/>
      <c r="F107" s="133">
        <f>SUM(C107:E107)</f>
        <v>535456.02</v>
      </c>
      <c r="G107" s="127">
        <v>626153.95</v>
      </c>
      <c r="H107" s="127">
        <v>880170.37</v>
      </c>
      <c r="I107" s="127"/>
      <c r="J107" s="105">
        <f>SUM(G107:I107)</f>
        <v>1506324.32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>
        <v>4477500</v>
      </c>
      <c r="D108" s="127">
        <v>158181.82</v>
      </c>
      <c r="E108" s="127"/>
      <c r="F108" s="133">
        <f>SUM(C108:E108)</f>
        <v>4635681.82</v>
      </c>
      <c r="G108" s="127"/>
      <c r="H108" s="127"/>
      <c r="I108" s="127">
        <v>43500</v>
      </c>
      <c r="J108" s="105">
        <f>SUM(G108:I108)</f>
        <v>43500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>
        <v>224020.47</v>
      </c>
      <c r="E114" s="127"/>
      <c r="F114" s="117">
        <f>SUM(C114:E114)</f>
        <v>224020.47</v>
      </c>
      <c r="G114" s="127"/>
      <c r="H114" s="127">
        <v>224020.47</v>
      </c>
      <c r="I114" s="127"/>
      <c r="J114" s="105">
        <f>SUM(G114:I114)</f>
        <v>224020.47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-172816954.77</v>
      </c>
      <c r="E115" s="134">
        <f t="shared" si="12"/>
        <v>0</v>
      </c>
      <c r="F115" s="134">
        <f t="shared" si="12"/>
        <v>-172816954.77</v>
      </c>
      <c r="G115" s="134">
        <f t="shared" si="12"/>
        <v>0</v>
      </c>
      <c r="H115" s="134">
        <f t="shared" si="12"/>
        <v>-9082055.56</v>
      </c>
      <c r="I115" s="134">
        <f t="shared" si="12"/>
        <v>0</v>
      </c>
      <c r="J115" s="119">
        <f t="shared" si="12"/>
        <v>-9082055.56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-206624756.69</v>
      </c>
      <c r="E120" s="127"/>
      <c r="F120" s="117">
        <f>SUM(D120:E120)</f>
        <v>-206624756.69</v>
      </c>
      <c r="G120" s="128"/>
      <c r="H120" s="127">
        <v>-14234269.38</v>
      </c>
      <c r="I120" s="127"/>
      <c r="J120" s="105">
        <f>SUM(H120:I120)</f>
        <v>-14234269.38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33807801.92</v>
      </c>
      <c r="E121" s="127"/>
      <c r="F121" s="117">
        <f>SUM(D121:E121)</f>
        <v>33807801.92</v>
      </c>
      <c r="G121" s="128"/>
      <c r="H121" s="127">
        <v>5152213.82</v>
      </c>
      <c r="I121" s="127"/>
      <c r="J121" s="105">
        <f>SUM(H121:I121)</f>
        <v>5152213.82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-172816954.77</v>
      </c>
      <c r="E122" s="98">
        <f>E120+E121</f>
        <v>0</v>
      </c>
      <c r="F122" s="98">
        <f>F120+F121</f>
        <v>-172816954.77</v>
      </c>
      <c r="G122" s="128"/>
      <c r="H122" s="98">
        <f>H120+H121</f>
        <v>-9082055.56</v>
      </c>
      <c r="I122" s="98">
        <f>I120+I121</f>
        <v>0</v>
      </c>
      <c r="J122" s="119">
        <f>J120+J121</f>
        <v>-9082055.56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>
        <v>9132.74</v>
      </c>
      <c r="E128" s="137"/>
      <c r="F128" s="117">
        <f>SUM(C128:E128)</f>
        <v>9132.74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387</v>
      </c>
      <c r="B129" s="64" t="s">
        <v>140</v>
      </c>
      <c r="C129" s="139">
        <f aca="true" t="shared" si="14" ref="C129:J129">C85+C96+C107+C108+C109+C113+C114+C115+C123+C128</f>
        <v>4477500</v>
      </c>
      <c r="D129" s="139">
        <f t="shared" si="14"/>
        <v>-171886523.72</v>
      </c>
      <c r="E129" s="139">
        <f t="shared" si="14"/>
        <v>4500000</v>
      </c>
      <c r="F129" s="139">
        <f t="shared" si="14"/>
        <v>-162909023.72</v>
      </c>
      <c r="G129" s="139">
        <f t="shared" si="14"/>
        <v>626153.95</v>
      </c>
      <c r="H129" s="139">
        <f t="shared" si="14"/>
        <v>-7971119.72</v>
      </c>
      <c r="I129" s="139">
        <f t="shared" si="14"/>
        <v>205298.77</v>
      </c>
      <c r="J129" s="140">
        <f t="shared" si="14"/>
        <v>-7139667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4477500</v>
      </c>
      <c r="D130" s="141">
        <f t="shared" si="15"/>
        <v>-3059634.92</v>
      </c>
      <c r="E130" s="141">
        <f t="shared" si="15"/>
        <v>4568930.66</v>
      </c>
      <c r="F130" s="141">
        <f t="shared" si="15"/>
        <v>5986795.74</v>
      </c>
      <c r="G130" s="141">
        <f t="shared" si="15"/>
        <v>626153.95</v>
      </c>
      <c r="H130" s="141">
        <f t="shared" si="15"/>
        <v>1786624.84</v>
      </c>
      <c r="I130" s="141">
        <f t="shared" si="15"/>
        <v>385572.06</v>
      </c>
      <c r="J130" s="142">
        <f t="shared" si="15"/>
        <v>2798350.85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1" t="s">
        <v>12</v>
      </c>
      <c r="G133" s="22" t="s">
        <v>11</v>
      </c>
      <c r="H133" s="151" t="s">
        <v>353</v>
      </c>
      <c r="I133" s="151" t="s">
        <v>342</v>
      </c>
      <c r="J133" s="159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2"/>
      <c r="G134" s="22" t="s">
        <v>15</v>
      </c>
      <c r="H134" s="22" t="s">
        <v>354</v>
      </c>
      <c r="I134" s="22" t="s">
        <v>343</v>
      </c>
      <c r="J134" s="160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2"/>
      <c r="G135" s="22" t="s">
        <v>16</v>
      </c>
      <c r="H135" s="22" t="s">
        <v>355</v>
      </c>
      <c r="I135" s="22" t="s">
        <v>11</v>
      </c>
      <c r="J135" s="160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>
        <v>126090.35</v>
      </c>
      <c r="E143" s="127"/>
      <c r="F143" s="117">
        <f>SUM(C143:E143)</f>
        <v>126090.35</v>
      </c>
      <c r="G143" s="127">
        <v>626153.95</v>
      </c>
      <c r="H143" s="127">
        <v>530175</v>
      </c>
      <c r="I143" s="127"/>
      <c r="J143" s="105">
        <f>SUM(G143:I143)</f>
        <v>1156328.95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418498.41</v>
      </c>
      <c r="E144" s="98">
        <f t="shared" si="17"/>
        <v>0</v>
      </c>
      <c r="F144" s="98">
        <f t="shared" si="17"/>
        <v>418498.41</v>
      </c>
      <c r="G144" s="98">
        <f t="shared" si="17"/>
        <v>0</v>
      </c>
      <c r="H144" s="98">
        <f t="shared" si="17"/>
        <v>349995.37</v>
      </c>
      <c r="I144" s="98">
        <f t="shared" si="17"/>
        <v>0</v>
      </c>
      <c r="J144" s="119">
        <f t="shared" si="17"/>
        <v>349995.37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>
        <v>282465</v>
      </c>
      <c r="E146" s="121"/>
      <c r="F146" s="117">
        <f aca="true" t="shared" si="18" ref="F146:F151">SUM(C146:E146)</f>
        <v>282465</v>
      </c>
      <c r="G146" s="121"/>
      <c r="H146" s="121">
        <v>212772</v>
      </c>
      <c r="I146" s="121"/>
      <c r="J146" s="105">
        <f aca="true" t="shared" si="19" ref="J146:J151">SUM(G146:I146)</f>
        <v>212772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>
        <v>4347.7</v>
      </c>
      <c r="E147" s="127"/>
      <c r="F147" s="117">
        <f t="shared" si="18"/>
        <v>4347.7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>
        <v>131685.71</v>
      </c>
      <c r="E151" s="124"/>
      <c r="F151" s="125">
        <f t="shared" si="18"/>
        <v>131685.71</v>
      </c>
      <c r="G151" s="124"/>
      <c r="H151" s="124">
        <v>137223.37</v>
      </c>
      <c r="I151" s="124"/>
      <c r="J151" s="126">
        <f t="shared" si="19"/>
        <v>137223.37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1" t="s">
        <v>12</v>
      </c>
      <c r="G154" s="22" t="s">
        <v>11</v>
      </c>
      <c r="H154" s="151" t="s">
        <v>353</v>
      </c>
      <c r="I154" s="151" t="s">
        <v>342</v>
      </c>
      <c r="J154" s="159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2"/>
      <c r="G155" s="22" t="s">
        <v>15</v>
      </c>
      <c r="H155" s="22" t="s">
        <v>354</v>
      </c>
      <c r="I155" s="22" t="s">
        <v>343</v>
      </c>
      <c r="J155" s="160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2"/>
      <c r="G156" s="22" t="s">
        <v>16</v>
      </c>
      <c r="H156" s="22" t="s">
        <v>355</v>
      </c>
      <c r="I156" s="22" t="s">
        <v>11</v>
      </c>
      <c r="J156" s="160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4500000</v>
      </c>
      <c r="F158" s="143">
        <f t="shared" si="20"/>
        <v>4500000</v>
      </c>
      <c r="G158" s="143">
        <f t="shared" si="20"/>
        <v>0</v>
      </c>
      <c r="H158" s="143">
        <f t="shared" si="20"/>
        <v>0</v>
      </c>
      <c r="I158" s="143">
        <f t="shared" si="20"/>
        <v>161798.77</v>
      </c>
      <c r="J158" s="114">
        <f t="shared" si="20"/>
        <v>161798.77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>
        <v>4500000</v>
      </c>
      <c r="F160" s="144">
        <f>E160</f>
        <v>4500000</v>
      </c>
      <c r="G160" s="101"/>
      <c r="H160" s="108"/>
      <c r="I160" s="136">
        <v>161798.77</v>
      </c>
      <c r="J160" s="149">
        <f>I160</f>
        <v>161798.77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388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544588.76</v>
      </c>
      <c r="E168" s="145">
        <f t="shared" si="23"/>
        <v>4500000</v>
      </c>
      <c r="F168" s="145">
        <f t="shared" si="23"/>
        <v>5044588.76</v>
      </c>
      <c r="G168" s="145">
        <f t="shared" si="23"/>
        <v>626153.95</v>
      </c>
      <c r="H168" s="145">
        <f t="shared" si="23"/>
        <v>880170.37</v>
      </c>
      <c r="I168" s="145">
        <f t="shared" si="23"/>
        <v>161798.77</v>
      </c>
      <c r="J168" s="113">
        <f t="shared" si="23"/>
        <v>1668123.09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389</v>
      </c>
      <c r="B170" s="41" t="s">
        <v>185</v>
      </c>
      <c r="C170" s="98">
        <f aca="true" t="shared" si="24" ref="C170:J170">SUM(C172:C176)</f>
        <v>4477500</v>
      </c>
      <c r="D170" s="98">
        <f t="shared" si="24"/>
        <v>-3604223.68</v>
      </c>
      <c r="E170" s="98">
        <f t="shared" si="24"/>
        <v>68930.66</v>
      </c>
      <c r="F170" s="98">
        <f t="shared" si="24"/>
        <v>942206.98</v>
      </c>
      <c r="G170" s="98">
        <f t="shared" si="24"/>
        <v>0</v>
      </c>
      <c r="H170" s="98">
        <f t="shared" si="24"/>
        <v>906454.47</v>
      </c>
      <c r="I170" s="98">
        <f t="shared" si="24"/>
        <v>223773.29</v>
      </c>
      <c r="J170" s="100">
        <f t="shared" si="24"/>
        <v>1130227.76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>
        <v>4477500</v>
      </c>
      <c r="D172" s="121">
        <v>-37412025.6</v>
      </c>
      <c r="E172" s="121">
        <v>68930.66</v>
      </c>
      <c r="F172" s="117">
        <f>SUM(C172:E172)</f>
        <v>-32865594.94</v>
      </c>
      <c r="G172" s="121"/>
      <c r="H172" s="121">
        <v>-4853778.08</v>
      </c>
      <c r="I172" s="121">
        <v>190864.8</v>
      </c>
      <c r="J172" s="105">
        <f>SUM(G172:I172)</f>
        <v>-4662913.28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33807801.92</v>
      </c>
      <c r="E173" s="127"/>
      <c r="F173" s="117">
        <f>SUM(D173:E173)</f>
        <v>33807801.92</v>
      </c>
      <c r="G173" s="146"/>
      <c r="H173" s="127">
        <v>5152213.82</v>
      </c>
      <c r="I173" s="127"/>
      <c r="J173" s="150">
        <f>SUM(H173:I173)</f>
        <v>5152213.82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>
        <v>-67198</v>
      </c>
      <c r="I175" s="127"/>
      <c r="J175" s="150">
        <f>SUM(G175:I175)</f>
        <v>-67198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>
        <v>675216.73</v>
      </c>
      <c r="I176" s="135">
        <v>32908.49</v>
      </c>
      <c r="J176" s="150">
        <f>SUM(G176:I176)</f>
        <v>708125.22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4477500</v>
      </c>
      <c r="D177" s="131">
        <f t="shared" si="25"/>
        <v>-3059634.92</v>
      </c>
      <c r="E177" s="131">
        <f t="shared" si="25"/>
        <v>4568930.66</v>
      </c>
      <c r="F177" s="131">
        <f t="shared" si="25"/>
        <v>5986795.74</v>
      </c>
      <c r="G177" s="131">
        <f t="shared" si="25"/>
        <v>626153.95</v>
      </c>
      <c r="H177" s="131">
        <f t="shared" si="25"/>
        <v>1786624.84</v>
      </c>
      <c r="I177" s="131">
        <f t="shared" si="25"/>
        <v>385572.06</v>
      </c>
      <c r="J177" s="132">
        <f t="shared" si="25"/>
        <v>2798350.85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85"/>
      <c r="C181" s="185"/>
      <c r="D181" s="185"/>
      <c r="F181" s="85" t="s">
        <v>210</v>
      </c>
      <c r="G181" s="183"/>
      <c r="H181" s="183"/>
      <c r="I181" s="168"/>
      <c r="J181" s="168"/>
      <c r="L181" s="155"/>
    </row>
    <row r="182" spans="1:12" s="6" customFormat="1" ht="12.75" customHeight="1" hidden="1">
      <c r="A182" s="85" t="s">
        <v>209</v>
      </c>
      <c r="B182" s="184" t="s">
        <v>208</v>
      </c>
      <c r="C182" s="184"/>
      <c r="D182" s="184"/>
      <c r="F182" s="85"/>
      <c r="G182" s="166" t="s">
        <v>211</v>
      </c>
      <c r="H182" s="166"/>
      <c r="I182" s="166" t="s">
        <v>208</v>
      </c>
      <c r="J182" s="166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0" ht="12.75" customHeight="1" hidden="1">
      <c r="A186" s="10"/>
      <c r="B186" s="9"/>
      <c r="C186" s="172" t="s">
        <v>216</v>
      </c>
      <c r="D186" s="172"/>
      <c r="E186" s="168"/>
      <c r="F186" s="168"/>
      <c r="G186" s="167"/>
      <c r="H186" s="167"/>
      <c r="I186" s="168"/>
      <c r="J186" s="168"/>
    </row>
    <row r="187" spans="1:10" ht="12.75" customHeight="1" hidden="1">
      <c r="A187" s="10"/>
      <c r="B187" s="9"/>
      <c r="C187" s="170" t="s">
        <v>215</v>
      </c>
      <c r="D187" s="170"/>
      <c r="E187" s="166" t="s">
        <v>214</v>
      </c>
      <c r="F187" s="166"/>
      <c r="G187" s="166" t="s">
        <v>211</v>
      </c>
      <c r="H187" s="166"/>
      <c r="I187" s="166" t="s">
        <v>208</v>
      </c>
      <c r="J187" s="166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68"/>
      <c r="D189" s="168"/>
      <c r="E189" s="167"/>
      <c r="F189" s="167"/>
      <c r="G189" s="168"/>
      <c r="H189" s="168"/>
      <c r="I189" s="168"/>
      <c r="J189" s="168"/>
    </row>
    <row r="190" spans="1:10" ht="12.75" customHeight="1" hidden="1">
      <c r="A190" s="89" t="s">
        <v>206</v>
      </c>
      <c r="B190" s="90"/>
      <c r="C190" s="166" t="s">
        <v>214</v>
      </c>
      <c r="D190" s="166"/>
      <c r="E190" s="166" t="s">
        <v>211</v>
      </c>
      <c r="F190" s="166"/>
      <c r="G190" s="166" t="s">
        <v>208</v>
      </c>
      <c r="H190" s="166"/>
      <c r="I190" s="169" t="s">
        <v>217</v>
      </c>
      <c r="J190" s="169"/>
    </row>
    <row r="191" ht="12.75" hidden="1"/>
  </sheetData>
  <sheetProtection/>
  <mergeCells count="60">
    <mergeCell ref="B10:H10"/>
    <mergeCell ref="J16:J18"/>
    <mergeCell ref="C40:F40"/>
    <mergeCell ref="G40:J40"/>
    <mergeCell ref="B12:H12"/>
    <mergeCell ref="B13:H13"/>
    <mergeCell ref="F16:F18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E184:F184"/>
    <mergeCell ref="G184:J184"/>
    <mergeCell ref="G181:H181"/>
    <mergeCell ref="I181:J181"/>
    <mergeCell ref="G182:H182"/>
    <mergeCell ref="I182:J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E190:F190"/>
    <mergeCell ref="C190:D190"/>
    <mergeCell ref="E189:F189"/>
    <mergeCell ref="C189:D189"/>
    <mergeCell ref="I190:J190"/>
    <mergeCell ref="I189:J189"/>
    <mergeCell ref="G190:H190"/>
    <mergeCell ref="G189:H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RePack by Diakov</cp:lastModifiedBy>
  <dcterms:created xsi:type="dcterms:W3CDTF">2011-04-05T12:25:02Z</dcterms:created>
  <dcterms:modified xsi:type="dcterms:W3CDTF">2016-03-22T05:35:48Z</dcterms:modified>
  <cp:category/>
  <cp:version/>
  <cp:contentType/>
  <cp:contentStatus/>
</cp:coreProperties>
</file>